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olin\Documents\Excel Files\"/>
    </mc:Choice>
  </mc:AlternateContent>
  <xr:revisionPtr revIDLastSave="0" documentId="13_ncr:9_{35B42E93-7C60-4681-ADB2-F9D94D91456C}" xr6:coauthVersionLast="47" xr6:coauthVersionMax="47" xr10:uidLastSave="{00000000-0000-0000-0000-000000000000}"/>
  <bookViews>
    <workbookView xWindow="-108" yWindow="-108" windowWidth="23256" windowHeight="13176" xr2:uid="{00000000-000D-0000-FFFF-FFFF00000000}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3" i="1" l="1"/>
  <c r="J6" i="1"/>
  <c r="J5" i="1"/>
  <c r="J4" i="1"/>
  <c r="L3" i="1"/>
  <c r="J3" i="1"/>
  <c r="J2" i="1"/>
  <c r="J74" i="1"/>
  <c r="J73" i="1"/>
  <c r="J72" i="1"/>
  <c r="L71" i="1"/>
  <c r="K71" i="1"/>
  <c r="J71" i="1"/>
  <c r="J70" i="1"/>
  <c r="J66" i="1"/>
  <c r="J65" i="1"/>
  <c r="J64" i="1"/>
  <c r="L63" i="1"/>
  <c r="K63" i="1"/>
  <c r="J63" i="1"/>
  <c r="J62" i="1"/>
  <c r="J58" i="1"/>
  <c r="J57" i="1"/>
  <c r="J56" i="1"/>
  <c r="L55" i="1"/>
  <c r="K55" i="1"/>
  <c r="J55" i="1"/>
  <c r="J54" i="1"/>
  <c r="J50" i="1"/>
  <c r="J49" i="1"/>
  <c r="J48" i="1"/>
  <c r="L47" i="1"/>
  <c r="K47" i="1"/>
  <c r="J47" i="1"/>
  <c r="J46" i="1"/>
  <c r="J38" i="1"/>
  <c r="J30" i="1"/>
  <c r="J42" i="1"/>
  <c r="J41" i="1"/>
  <c r="J40" i="1"/>
  <c r="L39" i="1"/>
  <c r="K39" i="1"/>
  <c r="J39" i="1"/>
  <c r="J34" i="1"/>
  <c r="J33" i="1"/>
  <c r="J32" i="1"/>
  <c r="L31" i="1"/>
  <c r="K31" i="1"/>
  <c r="J31" i="1"/>
  <c r="J26" i="1"/>
  <c r="J25" i="1"/>
  <c r="J24" i="1"/>
  <c r="L23" i="1"/>
  <c r="K23" i="1"/>
  <c r="J23" i="1"/>
  <c r="J22" i="1"/>
  <c r="J16" i="1"/>
  <c r="J17" i="1"/>
  <c r="J18" i="1"/>
  <c r="J15" i="1"/>
  <c r="J14" i="1"/>
  <c r="L15" i="1"/>
  <c r="K15" i="1"/>
  <c r="M55" i="1" l="1"/>
  <c r="N55" i="1" s="1"/>
  <c r="M71" i="1"/>
  <c r="O71" i="1" s="1"/>
  <c r="M3" i="1"/>
  <c r="O3" i="1" s="1"/>
  <c r="M63" i="1"/>
  <c r="M47" i="1"/>
  <c r="O47" i="1" s="1"/>
  <c r="M31" i="1"/>
  <c r="M39" i="1"/>
  <c r="O39" i="1" s="1"/>
  <c r="M23" i="1"/>
  <c r="O23" i="1" s="1"/>
  <c r="M15" i="1"/>
  <c r="O55" i="1" l="1"/>
  <c r="N15" i="1"/>
  <c r="O15" i="1"/>
  <c r="N31" i="1"/>
  <c r="O31" i="1"/>
  <c r="N47" i="1"/>
  <c r="N63" i="1"/>
  <c r="O63" i="1"/>
  <c r="N23" i="1"/>
  <c r="N71" i="1"/>
  <c r="N3" i="1"/>
  <c r="N39" i="1"/>
</calcChain>
</file>

<file path=xl/sharedStrings.xml><?xml version="1.0" encoding="utf-8"?>
<sst xmlns="http://schemas.openxmlformats.org/spreadsheetml/2006/main" count="262" uniqueCount="44">
  <si>
    <r>
      <rPr>
        <sz val="9"/>
        <color rgb="FF006100"/>
        <rFont val="Calibri"/>
        <family val="2"/>
        <scheme val="minor"/>
      </rPr>
      <t xml:space="preserve">(Defender's)  </t>
    </r>
    <r>
      <rPr>
        <b/>
        <sz val="14"/>
        <color rgb="FF006100"/>
        <rFont val="Calibri"/>
        <family val="2"/>
        <scheme val="minor"/>
      </rPr>
      <t>Total HP</t>
    </r>
    <r>
      <rPr>
        <b/>
        <sz val="13"/>
        <color rgb="FF006100"/>
        <rFont val="Calibri"/>
        <family val="2"/>
        <scheme val="minor"/>
      </rPr>
      <t xml:space="preserve"> </t>
    </r>
  </si>
  <si>
    <r>
      <rPr>
        <sz val="9"/>
        <color rgb="FF9C0006"/>
        <rFont val="Calibri"/>
        <family val="2"/>
        <scheme val="minor"/>
      </rPr>
      <t xml:space="preserve"> (Attacker's)    </t>
    </r>
    <r>
      <rPr>
        <b/>
        <sz val="9"/>
        <color rgb="FF9C0006"/>
        <rFont val="Calibri"/>
        <family val="2"/>
        <scheme val="minor"/>
      </rPr>
      <t xml:space="preserve"> </t>
    </r>
    <r>
      <rPr>
        <b/>
        <sz val="14"/>
        <color rgb="FF9C0006"/>
        <rFont val="Calibri"/>
        <family val="2"/>
        <scheme val="minor"/>
      </rPr>
      <t>ATK</t>
    </r>
    <r>
      <rPr>
        <sz val="14"/>
        <color rgb="FF9C0006"/>
        <rFont val="Calibri"/>
        <family val="2"/>
        <scheme val="minor"/>
      </rPr>
      <t/>
    </r>
  </si>
  <si>
    <t>Inputs</t>
  </si>
  <si>
    <r>
      <rPr>
        <sz val="10"/>
        <color rgb="FFFA7D00"/>
        <rFont val="Calibri"/>
        <family val="2"/>
        <scheme val="minor"/>
      </rPr>
      <t>(Pre-Absorption)</t>
    </r>
    <r>
      <rPr>
        <b/>
        <sz val="9"/>
        <color rgb="FFFA7D00"/>
        <rFont val="Calibri"/>
        <family val="2"/>
        <scheme val="minor"/>
      </rPr>
      <t xml:space="preserve"> </t>
    </r>
    <r>
      <rPr>
        <b/>
        <sz val="13"/>
        <color rgb="FFFA7D00"/>
        <rFont val="Calibri"/>
        <family val="2"/>
        <scheme val="minor"/>
      </rPr>
      <t>Damage</t>
    </r>
  </si>
  <si>
    <r>
      <rPr>
        <sz val="10"/>
        <color rgb="FFFA7D00"/>
        <rFont val="Calibri"/>
        <family val="2"/>
        <scheme val="minor"/>
      </rPr>
      <t>(Post-Absorption)</t>
    </r>
    <r>
      <rPr>
        <b/>
        <sz val="14"/>
        <color rgb="FFFA7D00"/>
        <rFont val="Calibri"/>
        <family val="2"/>
        <scheme val="minor"/>
      </rPr>
      <t xml:space="preserve"> </t>
    </r>
    <r>
      <rPr>
        <b/>
        <sz val="13"/>
        <color rgb="FFFA7D00"/>
        <rFont val="Calibri"/>
        <family val="2"/>
        <scheme val="minor"/>
      </rPr>
      <t xml:space="preserve">Damage </t>
    </r>
  </si>
  <si>
    <t>NAME</t>
  </si>
  <si>
    <r>
      <rPr>
        <sz val="9"/>
        <color rgb="FF006100"/>
        <rFont val="Calibri"/>
        <family val="2"/>
        <scheme val="minor"/>
      </rPr>
      <t>(Defender's)</t>
    </r>
    <r>
      <rPr>
        <sz val="8"/>
        <color rgb="FF006100"/>
        <rFont val="Calibri"/>
        <family val="2"/>
        <scheme val="minor"/>
      </rPr>
      <t xml:space="preserve">          </t>
    </r>
    <r>
      <rPr>
        <sz val="9"/>
        <color rgb="FF006100"/>
        <rFont val="Calibri"/>
        <family val="2"/>
        <scheme val="minor"/>
      </rPr>
      <t xml:space="preserve">                  </t>
    </r>
    <r>
      <rPr>
        <b/>
        <sz val="14"/>
        <color rgb="FF006100"/>
        <rFont val="Calibri"/>
        <family val="2"/>
        <scheme val="minor"/>
      </rPr>
      <t>DEF</t>
    </r>
  </si>
  <si>
    <r>
      <rPr>
        <sz val="9"/>
        <color rgb="FF006100"/>
        <rFont val="Calibri"/>
        <family val="2"/>
        <scheme val="minor"/>
      </rPr>
      <t>(Defender's)</t>
    </r>
    <r>
      <rPr>
        <b/>
        <sz val="9"/>
        <color rgb="FF006100"/>
        <rFont val="Calibri"/>
        <family val="2"/>
        <scheme val="minor"/>
      </rPr>
      <t xml:space="preserve"> </t>
    </r>
    <r>
      <rPr>
        <b/>
        <sz val="14"/>
        <color rgb="FF006100"/>
        <rFont val="Calibri"/>
        <family val="2"/>
        <scheme val="minor"/>
      </rPr>
      <t xml:space="preserve">Absorption % </t>
    </r>
  </si>
  <si>
    <r>
      <rPr>
        <b/>
        <sz val="9"/>
        <color theme="1"/>
        <rFont val="Calibri"/>
        <family val="2"/>
        <scheme val="minor"/>
      </rPr>
      <t>(-20% if Not Worn)</t>
    </r>
    <r>
      <rPr>
        <b/>
        <sz val="13"/>
        <color theme="1"/>
        <rFont val="Calibri"/>
        <family val="2"/>
        <scheme val="minor"/>
      </rPr>
      <t xml:space="preserve"> Chest</t>
    </r>
  </si>
  <si>
    <r>
      <rPr>
        <b/>
        <sz val="9"/>
        <color theme="1"/>
        <rFont val="Calibri"/>
        <family val="2"/>
        <scheme val="minor"/>
      </rPr>
      <t xml:space="preserve">(-10% if Not Worn) </t>
    </r>
    <r>
      <rPr>
        <b/>
        <sz val="13"/>
        <color theme="1"/>
        <rFont val="Calibri"/>
        <family val="2"/>
        <scheme val="minor"/>
      </rPr>
      <t>Helm</t>
    </r>
  </si>
  <si>
    <r>
      <rPr>
        <b/>
        <sz val="9"/>
        <color theme="1"/>
        <rFont val="Calibri"/>
        <family val="2"/>
        <scheme val="minor"/>
      </rPr>
      <t>(-5% if not worn)</t>
    </r>
    <r>
      <rPr>
        <b/>
        <sz val="13"/>
        <color theme="1"/>
        <rFont val="Calibri"/>
        <family val="2"/>
        <scheme val="minor"/>
      </rPr>
      <t xml:space="preserve"> Gauntlets</t>
    </r>
  </si>
  <si>
    <r>
      <rPr>
        <b/>
        <sz val="9"/>
        <color theme="1"/>
        <rFont val="Calibri"/>
        <family val="2"/>
        <scheme val="minor"/>
      </rPr>
      <t>(-13% if not worn)</t>
    </r>
    <r>
      <rPr>
        <b/>
        <sz val="13"/>
        <color theme="1"/>
        <rFont val="Calibri"/>
        <family val="2"/>
        <scheme val="minor"/>
      </rPr>
      <t xml:space="preserve"> Leggings</t>
    </r>
  </si>
  <si>
    <r>
      <rPr>
        <sz val="9"/>
        <color rgb="FF3F3F76"/>
        <rFont val="Calibri"/>
        <family val="2"/>
        <scheme val="minor"/>
      </rPr>
      <t xml:space="preserve">(Y or N)  </t>
    </r>
    <r>
      <rPr>
        <sz val="11"/>
        <color rgb="FF3F3F76"/>
        <rFont val="Calibri"/>
        <family val="2"/>
        <scheme val="minor"/>
      </rPr>
      <t xml:space="preserve">                    </t>
    </r>
    <r>
      <rPr>
        <b/>
        <sz val="14"/>
        <color rgb="FF3F3F76"/>
        <rFont val="Calibri"/>
        <family val="2"/>
        <scheme val="minor"/>
      </rPr>
      <t>Worn?</t>
    </r>
  </si>
  <si>
    <r>
      <rPr>
        <sz val="10"/>
        <color rgb="FFFA7D00"/>
        <rFont val="Calibri"/>
        <family val="2"/>
        <scheme val="minor"/>
      </rPr>
      <t>(Post-hit)</t>
    </r>
    <r>
      <rPr>
        <b/>
        <sz val="10"/>
        <color rgb="FFFA7D00"/>
        <rFont val="Calibri"/>
        <family val="2"/>
        <scheme val="minor"/>
      </rPr>
      <t xml:space="preserve">    </t>
    </r>
    <r>
      <rPr>
        <b/>
        <sz val="9"/>
        <color rgb="FFFA7D00"/>
        <rFont val="Calibri"/>
        <family val="2"/>
        <scheme val="minor"/>
      </rPr>
      <t xml:space="preserve">   </t>
    </r>
    <r>
      <rPr>
        <b/>
        <sz val="14"/>
        <color rgb="FFFA7D00"/>
        <rFont val="Calibri"/>
        <family val="2"/>
        <scheme val="minor"/>
      </rPr>
      <t>HP</t>
    </r>
  </si>
  <si>
    <r>
      <rPr>
        <sz val="10"/>
        <color rgb="FFFA7D00"/>
        <rFont val="Calibri"/>
        <family val="2"/>
        <scheme val="minor"/>
      </rPr>
      <t xml:space="preserve">(Absorption)* </t>
    </r>
    <r>
      <rPr>
        <b/>
        <sz val="14"/>
        <color rgb="FFFA7D00"/>
        <rFont val="Calibri"/>
        <family val="2"/>
        <scheme val="minor"/>
      </rPr>
      <t>Penalty</t>
    </r>
  </si>
  <si>
    <r>
      <rPr>
        <sz val="9"/>
        <color rgb="FFFA7D00"/>
        <rFont val="Calibri"/>
        <family val="2"/>
        <scheme val="minor"/>
      </rPr>
      <t>(starting full, no estus)</t>
    </r>
    <r>
      <rPr>
        <b/>
        <sz val="11"/>
        <color rgb="FFFA7D00"/>
        <rFont val="Calibri"/>
        <family val="2"/>
        <scheme val="minor"/>
      </rPr>
      <t xml:space="preserve">                   </t>
    </r>
    <r>
      <rPr>
        <b/>
        <sz val="12"/>
        <color rgb="FFFA7D00"/>
        <rFont val="Calibri"/>
        <family val="2"/>
        <scheme val="minor"/>
      </rPr>
      <t xml:space="preserve"># of </t>
    </r>
    <r>
      <rPr>
        <b/>
        <sz val="14"/>
        <color rgb="FFFA7D00"/>
        <rFont val="Calibri"/>
        <family val="2"/>
        <scheme val="minor"/>
      </rPr>
      <t>Hits to Kill</t>
    </r>
  </si>
  <si>
    <t>Y</t>
  </si>
  <si>
    <t>Notes</t>
  </si>
  <si>
    <t>(Vs. Strike) Armor Set 1</t>
  </si>
  <si>
    <t>(Vs. Slash) Armor Set 1</t>
  </si>
  <si>
    <r>
      <rPr>
        <i/>
        <sz val="8"/>
        <color rgb="FF7F7F7F"/>
        <rFont val="Calibri"/>
        <family val="2"/>
        <scheme val="minor"/>
      </rPr>
      <t xml:space="preserve">(Don't touch) </t>
    </r>
    <r>
      <rPr>
        <i/>
        <sz val="12"/>
        <color rgb="FF7F7F7F"/>
        <rFont val="Calibri"/>
        <family val="2"/>
        <scheme val="minor"/>
      </rPr>
      <t>Outputs</t>
    </r>
  </si>
  <si>
    <t>(Vs. Thrust) Armor Set 1</t>
  </si>
  <si>
    <t>(Standard) Armor Set 1</t>
  </si>
  <si>
    <t>y</t>
  </si>
  <si>
    <t>Piece name here</t>
  </si>
  <si>
    <t>(Standard) Armor Set 2</t>
  </si>
  <si>
    <t>(Vs. Thrust) Armor Set 2</t>
  </si>
  <si>
    <t>(Vs. Slash) Armor Set 2</t>
  </si>
  <si>
    <t>(Vs. Strike) Armor Set 2</t>
  </si>
  <si>
    <r>
      <rPr>
        <b/>
        <i/>
        <sz val="8"/>
        <color theme="1"/>
        <rFont val="Microsoft GothicNeo"/>
        <family val="2"/>
        <charset val="129"/>
      </rPr>
      <t xml:space="preserve">(Example vs Strike)         </t>
    </r>
    <r>
      <rPr>
        <b/>
        <i/>
        <sz val="9"/>
        <color theme="1"/>
        <rFont val="Microsoft GothicNeo"/>
        <family val="2"/>
        <charset val="129"/>
      </rPr>
      <t xml:space="preserve">   </t>
    </r>
    <r>
      <rPr>
        <b/>
        <i/>
        <sz val="13"/>
        <color theme="1"/>
        <rFont val="Microsoft GothicNeo"/>
        <family val="2"/>
        <charset val="129"/>
      </rPr>
      <t>Knight Set</t>
    </r>
  </si>
  <si>
    <t>Does not account for other items yet.</t>
  </si>
  <si>
    <t>*Penalties yet unverified.</t>
  </si>
  <si>
    <t>Knight Helm</t>
  </si>
  <si>
    <t>Concatenates Roundup Value ^_^</t>
  </si>
  <si>
    <t>Must enter all data correctly. DEF is irrespective of armor.</t>
  </si>
  <si>
    <t>Knight Armor</t>
  </si>
  <si>
    <t>Knight Guantlets</t>
  </si>
  <si>
    <t>Knight Leggings</t>
  </si>
  <si>
    <r>
      <rPr>
        <b/>
        <i/>
        <sz val="9"/>
        <color rgb="FF808080"/>
        <rFont val="Arial"/>
        <family val="2"/>
      </rPr>
      <t>Basic Excel Tips:</t>
    </r>
    <r>
      <rPr>
        <i/>
        <sz val="9"/>
        <color rgb="FF808080"/>
        <rFont val="Arial"/>
        <family val="2"/>
      </rPr>
      <t xml:space="preserve"> Single-click text cells and type to immediately overwrite the cell. Only overwrite inputs. Save copies or make templates. Ctrl-C &amp; Ctrl-V are your friends. I may add sorting features later, or you can add them yourself if you know what you're doing. </t>
    </r>
  </si>
  <si>
    <r>
      <rPr>
        <b/>
        <sz val="12"/>
        <color rgb="FF818AB8"/>
        <rFont val="Arial"/>
        <family val="2"/>
      </rPr>
      <t>If you are new to using spreadsheet software</t>
    </r>
    <r>
      <rPr>
        <b/>
        <sz val="10"/>
        <color rgb="FF818AB8"/>
        <rFont val="Arial"/>
        <family val="2"/>
      </rPr>
      <t xml:space="preserve">, </t>
    </r>
    <r>
      <rPr>
        <sz val="10"/>
        <color rgb="FF818AB8"/>
        <rFont val="Arial"/>
        <family val="2"/>
      </rPr>
      <t xml:space="preserve">please visit </t>
    </r>
    <r>
      <rPr>
        <u/>
        <sz val="10"/>
        <color rgb="FF818AB8"/>
        <rFont val="Arial"/>
        <family val="2"/>
      </rPr>
      <t xml:space="preserve">https://www.youtube.com/watch?v=k1VUZEVuDJ8 </t>
    </r>
    <r>
      <rPr>
        <sz val="10"/>
        <color rgb="FF818AB8"/>
        <rFont val="Arial"/>
        <family val="2"/>
      </rPr>
      <t xml:space="preserve">for helpful tips. </t>
    </r>
  </si>
  <si>
    <t>Thanks to r/darksouls3, /u/smackspinach, FunSizeDragon, and many others for stat knowledge.</t>
  </si>
  <si>
    <t>May add more functionality later.</t>
  </si>
  <si>
    <t>Ver. Alpha 1.1. Potential updates possible.Thanks! -Olly (Clicking this links to my YouTube)</t>
  </si>
  <si>
    <t>Includes penalty for not using a slot- R.I.P. fashion souls :(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</si>
</sst>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000"/>
    <numFmt numFmtId="165" formatCode="0.000"/>
    <numFmt numFmtId="166" formatCode="0.0%"/>
    <numFmt numFmtId="167" formatCode="0.0"/>
  </numFmts>
  <fonts count="59" x14ac:knownFonts="1">
    <font>
      <sz val="10"/>
      <color rgb="FF000000"/>
      <name val="Arial"/>
    </font>
    <font>
      <sz val="11"/>
      <color theme="1"/>
      <name val="Calibri"/>
      <family val="2"/>
      <scheme val="minor"/>
    </font>
    <font>
      <sz val="10"/>
      <name val="Arial"/>
    </font>
    <font>
      <sz val="10"/>
      <color rgb="FF000000"/>
      <name val="Arial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sz val="9"/>
      <color rgb="FF9C0006"/>
      <name val="Calibri"/>
      <family val="2"/>
      <scheme val="minor"/>
    </font>
    <font>
      <sz val="9"/>
      <color rgb="FF006100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8"/>
      <color rgb="FF006100"/>
      <name val="Calibri"/>
      <family val="2"/>
      <scheme val="minor"/>
    </font>
    <font>
      <b/>
      <sz val="9"/>
      <color rgb="FF006100"/>
      <name val="Calibri"/>
      <family val="2"/>
      <scheme val="minor"/>
    </font>
    <font>
      <b/>
      <sz val="13"/>
      <color rgb="FF006100"/>
      <name val="Calibri"/>
      <family val="2"/>
      <scheme val="minor"/>
    </font>
    <font>
      <b/>
      <sz val="14"/>
      <color rgb="FF006100"/>
      <name val="Calibri"/>
      <family val="2"/>
      <scheme val="minor"/>
    </font>
    <font>
      <b/>
      <sz val="14"/>
      <color rgb="FF9C0006"/>
      <name val="Calibri"/>
      <family val="2"/>
      <scheme val="minor"/>
    </font>
    <font>
      <sz val="14"/>
      <color rgb="FF9C0006"/>
      <name val="Calibri"/>
      <family val="2"/>
      <scheme val="minor"/>
    </font>
    <font>
      <b/>
      <sz val="9"/>
      <color rgb="FF9C0006"/>
      <name val="Calibri"/>
      <family val="2"/>
      <scheme val="minor"/>
    </font>
    <font>
      <sz val="11"/>
      <color theme="4"/>
      <name val="Calibri"/>
      <family val="2"/>
      <scheme val="minor"/>
    </font>
    <font>
      <sz val="12"/>
      <color rgb="FF4C0004"/>
      <name val="Calibri"/>
      <family val="2"/>
      <scheme val="minor"/>
    </font>
    <font>
      <b/>
      <sz val="9"/>
      <color rgb="FFFA7D00"/>
      <name val="Calibri"/>
      <family val="2"/>
      <scheme val="minor"/>
    </font>
    <font>
      <b/>
      <sz val="14"/>
      <color rgb="FFFA7D00"/>
      <name val="Calibri"/>
      <family val="2"/>
      <scheme val="minor"/>
    </font>
    <font>
      <b/>
      <sz val="12"/>
      <color rgb="FFFA7D00"/>
      <name val="Calibri"/>
      <family val="2"/>
      <scheme val="minor"/>
    </font>
    <font>
      <b/>
      <sz val="10"/>
      <color rgb="FFFA7D00"/>
      <name val="Calibri"/>
      <family val="2"/>
      <scheme val="minor"/>
    </font>
    <font>
      <b/>
      <sz val="13"/>
      <color rgb="FFFA7D00"/>
      <name val="Calibri"/>
      <family val="2"/>
      <scheme val="minor"/>
    </font>
    <font>
      <sz val="9"/>
      <color rgb="FFFA7D00"/>
      <name val="Calibri"/>
      <family val="2"/>
      <scheme val="minor"/>
    </font>
    <font>
      <sz val="10"/>
      <color rgb="FFFA7D00"/>
      <name val="Calibri"/>
      <family val="2"/>
      <scheme val="minor"/>
    </font>
    <font>
      <sz val="10"/>
      <color rgb="FF000000"/>
      <name val="Arial"/>
      <family val="2"/>
    </font>
    <font>
      <sz val="12"/>
      <color theme="1"/>
      <name val="Calibri"/>
      <family val="2"/>
      <scheme val="minor"/>
    </font>
    <font>
      <sz val="8"/>
      <name val="Arial"/>
      <family val="2"/>
    </font>
    <font>
      <b/>
      <sz val="14"/>
      <color theme="1"/>
      <name val="Calibri"/>
      <family val="2"/>
      <scheme val="minor"/>
    </font>
    <font>
      <b/>
      <i/>
      <sz val="12"/>
      <color theme="1"/>
      <name val="Microsoft GothicNeo"/>
      <family val="2"/>
      <charset val="129"/>
    </font>
    <font>
      <b/>
      <sz val="13"/>
      <color theme="1"/>
      <name val="Calibri"/>
      <family val="2"/>
      <scheme val="minor"/>
    </font>
    <font>
      <i/>
      <sz val="9"/>
      <color rgb="FF7F7F7F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14"/>
      <color rgb="FF3F3F76"/>
      <name val="Calibri"/>
      <family val="2"/>
      <scheme val="minor"/>
    </font>
    <font>
      <sz val="9"/>
      <color rgb="FF3F3F76"/>
      <name val="Calibri"/>
      <family val="2"/>
      <scheme val="minor"/>
    </font>
    <font>
      <b/>
      <i/>
      <sz val="9"/>
      <color theme="1"/>
      <name val="Microsoft GothicNeo"/>
      <family val="2"/>
      <charset val="129"/>
    </font>
    <font>
      <i/>
      <sz val="8"/>
      <color rgb="FF7F7F7F"/>
      <name val="Calibri"/>
      <family val="2"/>
      <scheme val="minor"/>
    </font>
    <font>
      <sz val="9"/>
      <color rgb="FF000000"/>
      <name val="Arial"/>
      <family val="2"/>
    </font>
    <font>
      <i/>
      <sz val="12"/>
      <color rgb="FF7F7F7F"/>
      <name val="Calibri"/>
      <family val="2"/>
      <scheme val="minor"/>
    </font>
    <font>
      <i/>
      <sz val="10"/>
      <color theme="1"/>
      <name val="Calibri"/>
      <family val="2"/>
      <scheme val="minor"/>
    </font>
    <font>
      <b/>
      <i/>
      <sz val="8"/>
      <color theme="1"/>
      <name val="Microsoft GothicNeo"/>
      <family val="2"/>
      <charset val="129"/>
    </font>
    <font>
      <b/>
      <i/>
      <sz val="13"/>
      <color theme="1"/>
      <name val="Microsoft GothicNeo"/>
      <family val="2"/>
      <charset val="129"/>
    </font>
    <font>
      <i/>
      <sz val="9"/>
      <color theme="0" tint="-0.499984740745262"/>
      <name val="Arial"/>
      <family val="2"/>
    </font>
    <font>
      <sz val="9"/>
      <color theme="0" tint="-0.499984740745262"/>
      <name val="Arial"/>
      <family val="2"/>
    </font>
    <font>
      <i/>
      <sz val="10"/>
      <color theme="0" tint="-0.499984740745262"/>
      <name val="Arial"/>
      <family val="2"/>
    </font>
    <font>
      <u/>
      <sz val="10"/>
      <color theme="10"/>
      <name val="Arial"/>
      <family val="2"/>
    </font>
    <font>
      <u/>
      <sz val="10"/>
      <color rgb="FF808AB4"/>
      <name val="Arial"/>
      <family val="2"/>
    </font>
    <font>
      <i/>
      <sz val="9"/>
      <color rgb="FF808080"/>
      <name val="Arial"/>
      <family val="2"/>
    </font>
    <font>
      <b/>
      <i/>
      <sz val="9"/>
      <color rgb="FF808080"/>
      <name val="Arial"/>
      <family val="2"/>
    </font>
    <font>
      <i/>
      <sz val="10"/>
      <color rgb="FF808080"/>
      <name val="Arial"/>
      <family val="2"/>
    </font>
    <font>
      <u/>
      <sz val="10"/>
      <color rgb="FF818AB8"/>
      <name val="Arial"/>
      <family val="2"/>
    </font>
    <font>
      <b/>
      <sz val="12"/>
      <color rgb="FF818AB8"/>
      <name val="Arial"/>
      <family val="2"/>
    </font>
    <font>
      <b/>
      <sz val="10"/>
      <color rgb="FF818AB8"/>
      <name val="Arial"/>
      <family val="2"/>
    </font>
    <font>
      <sz val="10"/>
      <color rgb="FF818AB8"/>
      <name val="Arial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4" tint="0.79998168889431442"/>
        <bgColor indexed="65"/>
      </patternFill>
    </fill>
    <fill>
      <patternFill patternType="solid">
        <fgColor rgb="FFF3FFF7"/>
        <bgColor indexed="64"/>
      </patternFill>
    </fill>
    <fill>
      <patternFill patternType="solid">
        <fgColor rgb="FFFFEFF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BAE8C4"/>
        <bgColor indexed="64"/>
      </patternFill>
    </fill>
    <fill>
      <patternFill patternType="solid">
        <fgColor rgb="FFFAC2C9"/>
        <bgColor indexed="64"/>
      </patternFill>
    </fill>
    <fill>
      <patternFill patternType="solid">
        <fgColor rgb="FFE7EBFF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5C7"/>
        <bgColor indexed="64"/>
      </patternFill>
    </fill>
    <fill>
      <patternFill patternType="solid">
        <fgColor rgb="FFF7F7F7"/>
        <bgColor indexed="64"/>
      </patternFill>
    </fill>
    <fill>
      <patternFill patternType="solid">
        <fgColor rgb="FFFBFBFB"/>
        <bgColor indexed="64"/>
      </patternFill>
    </fill>
  </fills>
  <borders count="65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ck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rgb="FF7F7F7F"/>
      </right>
      <top style="thin">
        <color rgb="FF7F7F7F"/>
      </top>
      <bottom style="thick">
        <color indexed="64"/>
      </bottom>
      <diagonal/>
    </border>
    <border>
      <left style="thin">
        <color rgb="FF7F7F7F"/>
      </left>
      <right style="medium">
        <color indexed="64"/>
      </right>
      <top style="thin">
        <color rgb="FF7F7F7F"/>
      </top>
      <bottom style="thick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medium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rgb="FF7F7F7F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ck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rgb="FF7F7F7F"/>
      </left>
      <right style="medium">
        <color indexed="64"/>
      </right>
      <top/>
      <bottom style="thick">
        <color indexed="64"/>
      </bottom>
      <diagonal/>
    </border>
    <border>
      <left/>
      <right style="thin">
        <color rgb="FF7F7F7F"/>
      </right>
      <top/>
      <bottom style="thick">
        <color indexed="64"/>
      </bottom>
      <diagonal/>
    </border>
    <border>
      <left style="thin">
        <color rgb="FF7F7F7F"/>
      </left>
      <right style="thin">
        <color rgb="FF7F7F7F"/>
      </right>
      <top/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/>
      <right style="thick">
        <color indexed="64"/>
      </right>
      <top/>
      <bottom style="medium">
        <color indexed="64"/>
      </bottom>
      <diagonal/>
    </border>
    <border>
      <left/>
      <right/>
      <top/>
      <bottom style="hair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/>
      <right style="thick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</borders>
  <cellStyleXfs count="13">
    <xf numFmtId="0" fontId="0" fillId="0" borderId="0"/>
    <xf numFmtId="9" fontId="3" fillId="0" borderId="0" applyFont="0" applyFill="0" applyBorder="0" applyAlignment="0" applyProtection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1" applyNumberFormat="0" applyAlignment="0" applyProtection="0"/>
    <xf numFmtId="0" fontId="7" fillId="5" borderId="2" applyNumberFormat="0" applyAlignment="0" applyProtection="0"/>
    <xf numFmtId="0" fontId="8" fillId="5" borderId="1" applyNumberFormat="0" applyAlignment="0" applyProtection="0"/>
    <xf numFmtId="0" fontId="9" fillId="0" borderId="0" applyNumberFormat="0" applyFill="0" applyBorder="0" applyAlignment="0" applyProtection="0"/>
    <xf numFmtId="0" fontId="1" fillId="6" borderId="0" applyNumberFormat="0" applyBorder="0" applyAlignment="0" applyProtection="0"/>
    <xf numFmtId="0" fontId="5" fillId="3" borderId="4">
      <alignment wrapText="1"/>
    </xf>
    <xf numFmtId="167" fontId="21" fillId="7" borderId="4">
      <alignment wrapText="1"/>
    </xf>
    <xf numFmtId="0" fontId="13" fillId="8" borderId="4">
      <alignment wrapText="1"/>
    </xf>
    <xf numFmtId="0" fontId="50" fillId="0" borderId="0" applyNumberFormat="0" applyFill="0" applyBorder="0" applyAlignment="0" applyProtection="0"/>
  </cellStyleXfs>
  <cellXfs count="125">
    <xf numFmtId="0" fontId="0" fillId="0" borderId="0" xfId="0" applyFont="1" applyAlignment="1"/>
    <xf numFmtId="0" fontId="2" fillId="0" borderId="0" xfId="0" applyFont="1" applyAlignment="1"/>
    <xf numFmtId="0" fontId="0" fillId="0" borderId="0" xfId="0" applyFont="1" applyAlignment="1">
      <alignment wrapText="1"/>
    </xf>
    <xf numFmtId="0" fontId="0" fillId="0" borderId="0" xfId="0" applyFont="1" applyAlignment="1">
      <alignment horizontal="left" vertical="top"/>
    </xf>
    <xf numFmtId="0" fontId="0" fillId="0" borderId="0" xfId="0" applyFont="1" applyBorder="1" applyAlignment="1">
      <alignment horizontal="left" vertical="top"/>
    </xf>
    <xf numFmtId="0" fontId="0" fillId="0" borderId="0" xfId="0" applyFont="1" applyBorder="1" applyAlignment="1"/>
    <xf numFmtId="0" fontId="0" fillId="0" borderId="0" xfId="0" applyFont="1" applyBorder="1" applyAlignment="1">
      <alignment wrapText="1"/>
    </xf>
    <xf numFmtId="0" fontId="24" fillId="5" borderId="6" xfId="6" applyFont="1" applyBorder="1" applyAlignment="1">
      <alignment wrapText="1"/>
    </xf>
    <xf numFmtId="0" fontId="27" fillId="5" borderId="6" xfId="6" applyFont="1" applyBorder="1" applyAlignment="1">
      <alignment wrapText="1"/>
    </xf>
    <xf numFmtId="0" fontId="2" fillId="0" borderId="0" xfId="0" applyFont="1" applyBorder="1" applyAlignment="1">
      <alignment wrapText="1"/>
    </xf>
    <xf numFmtId="0" fontId="24" fillId="5" borderId="20" xfId="6" applyFont="1" applyBorder="1" applyAlignment="1">
      <alignment wrapText="1"/>
    </xf>
    <xf numFmtId="0" fontId="8" fillId="5" borderId="21" xfId="6" applyBorder="1" applyAlignment="1">
      <alignment wrapText="1"/>
    </xf>
    <xf numFmtId="166" fontId="12" fillId="7" borderId="7" xfId="1" applyNumberFormat="1" applyFont="1" applyFill="1" applyBorder="1" applyAlignment="1">
      <alignment wrapText="1"/>
    </xf>
    <xf numFmtId="0" fontId="0" fillId="0" borderId="29" xfId="0" applyFont="1" applyBorder="1" applyAlignment="1"/>
    <xf numFmtId="0" fontId="35" fillId="10" borderId="36" xfId="8" applyFont="1" applyFill="1" applyBorder="1" applyAlignment="1">
      <alignment horizontal="right" wrapText="1"/>
    </xf>
    <xf numFmtId="0" fontId="35" fillId="10" borderId="27" xfId="8" applyFont="1" applyFill="1" applyBorder="1" applyAlignment="1">
      <alignment horizontal="right" wrapText="1"/>
    </xf>
    <xf numFmtId="0" fontId="34" fillId="11" borderId="31" xfId="8" applyFont="1" applyFill="1" applyBorder="1" applyAlignment="1">
      <alignment horizontal="right" wrapText="1"/>
    </xf>
    <xf numFmtId="0" fontId="4" fillId="12" borderId="30" xfId="2" applyFill="1" applyBorder="1" applyAlignment="1">
      <alignment horizontal="left" wrapText="1"/>
    </xf>
    <xf numFmtId="0" fontId="4" fillId="12" borderId="8" xfId="2" applyFill="1" applyBorder="1" applyAlignment="1">
      <alignment horizontal="left" wrapText="1"/>
    </xf>
    <xf numFmtId="0" fontId="18" fillId="13" borderId="32" xfId="3" applyFont="1" applyFill="1" applyBorder="1" applyAlignment="1">
      <alignment horizontal="left" wrapText="1"/>
    </xf>
    <xf numFmtId="0" fontId="0" fillId="0" borderId="29" xfId="0" applyFont="1" applyBorder="1" applyAlignment="1">
      <alignment wrapText="1"/>
    </xf>
    <xf numFmtId="0" fontId="6" fillId="4" borderId="37" xfId="4" applyBorder="1" applyAlignment="1">
      <alignment horizontal="left" wrapText="1"/>
    </xf>
    <xf numFmtId="0" fontId="36" fillId="0" borderId="0" xfId="7" applyFont="1" applyBorder="1" applyAlignment="1">
      <alignment horizontal="right"/>
    </xf>
    <xf numFmtId="0" fontId="34" fillId="11" borderId="35" xfId="8" applyFont="1" applyFill="1" applyBorder="1" applyAlignment="1">
      <alignment horizontal="right" wrapText="1"/>
    </xf>
    <xf numFmtId="0" fontId="36" fillId="0" borderId="7" xfId="7" applyFont="1" applyBorder="1" applyAlignment="1">
      <alignment horizontal="right"/>
    </xf>
    <xf numFmtId="0" fontId="0" fillId="0" borderId="44" xfId="0" applyFont="1" applyBorder="1" applyAlignment="1">
      <alignment horizontal="left" vertical="top" wrapText="1"/>
    </xf>
    <xf numFmtId="0" fontId="0" fillId="0" borderId="44" xfId="0" applyFont="1" applyBorder="1" applyAlignment="1">
      <alignment wrapText="1"/>
    </xf>
    <xf numFmtId="0" fontId="36" fillId="0" borderId="12" xfId="7" applyFont="1" applyBorder="1" applyAlignment="1">
      <alignment horizontal="right" wrapText="1"/>
    </xf>
    <xf numFmtId="0" fontId="0" fillId="0" borderId="29" xfId="0" applyFont="1" applyBorder="1" applyAlignment="1">
      <alignment horizontal="left" vertical="top" wrapText="1"/>
    </xf>
    <xf numFmtId="0" fontId="6" fillId="15" borderId="37" xfId="4" applyFill="1" applyBorder="1" applyAlignment="1">
      <alignment horizontal="left" wrapText="1"/>
    </xf>
    <xf numFmtId="0" fontId="31" fillId="16" borderId="5" xfId="8" applyFont="1" applyFill="1" applyBorder="1" applyAlignment="1">
      <alignment horizontal="right" wrapText="1"/>
    </xf>
    <xf numFmtId="0" fontId="44" fillId="14" borderId="14" xfId="8" applyFont="1" applyFill="1" applyBorder="1" applyAlignment="1">
      <alignment horizontal="right" wrapText="1"/>
    </xf>
    <xf numFmtId="0" fontId="44" fillId="10" borderId="34" xfId="8" applyNumberFormat="1" applyFont="1" applyFill="1" applyBorder="1" applyAlignment="1">
      <alignment horizontal="right" wrapText="1"/>
    </xf>
    <xf numFmtId="0" fontId="44" fillId="10" borderId="23" xfId="8" applyNumberFormat="1" applyFont="1" applyFill="1" applyBorder="1" applyAlignment="1">
      <alignment horizontal="right" wrapText="1"/>
    </xf>
    <xf numFmtId="0" fontId="44" fillId="10" borderId="22" xfId="8" applyNumberFormat="1" applyFont="1" applyFill="1" applyBorder="1" applyAlignment="1">
      <alignment horizontal="right" wrapText="1"/>
    </xf>
    <xf numFmtId="0" fontId="0" fillId="0" borderId="0" xfId="0" applyFont="1" applyBorder="1" applyAlignment="1">
      <alignment horizontal="center" wrapText="1"/>
    </xf>
    <xf numFmtId="0" fontId="8" fillId="5" borderId="52" xfId="6" applyBorder="1" applyAlignment="1">
      <alignment wrapText="1"/>
    </xf>
    <xf numFmtId="0" fontId="6" fillId="15" borderId="8" xfId="4" applyFill="1" applyBorder="1" applyAlignment="1">
      <alignment horizontal="left" wrapText="1"/>
    </xf>
    <xf numFmtId="0" fontId="36" fillId="0" borderId="7" xfId="7" applyFont="1" applyBorder="1" applyAlignment="1">
      <alignment horizontal="right" wrapText="1"/>
    </xf>
    <xf numFmtId="0" fontId="24" fillId="5" borderId="53" xfId="6" applyFont="1" applyBorder="1" applyAlignment="1">
      <alignment wrapText="1"/>
    </xf>
    <xf numFmtId="0" fontId="24" fillId="5" borderId="54" xfId="6" applyFont="1" applyBorder="1" applyAlignment="1">
      <alignment wrapText="1"/>
    </xf>
    <xf numFmtId="0" fontId="27" fillId="5" borderId="54" xfId="6" applyFont="1" applyBorder="1" applyAlignment="1">
      <alignment wrapText="1"/>
    </xf>
    <xf numFmtId="0" fontId="44" fillId="10" borderId="27" xfId="8" applyNumberFormat="1" applyFont="1" applyFill="1" applyBorder="1" applyAlignment="1">
      <alignment horizontal="right" wrapText="1"/>
    </xf>
    <xf numFmtId="0" fontId="35" fillId="10" borderId="55" xfId="8" applyFont="1" applyFill="1" applyBorder="1" applyAlignment="1">
      <alignment horizontal="right" wrapText="1"/>
    </xf>
    <xf numFmtId="0" fontId="0" fillId="0" borderId="57" xfId="0" applyFont="1" applyBorder="1" applyAlignment="1"/>
    <xf numFmtId="0" fontId="36" fillId="0" borderId="58" xfId="7" applyFont="1" applyBorder="1" applyAlignment="1">
      <alignment horizontal="right" wrapText="1"/>
    </xf>
    <xf numFmtId="0" fontId="0" fillId="0" borderId="59" xfId="0" applyFont="1" applyBorder="1" applyAlignment="1">
      <alignment horizontal="left" vertical="top" wrapText="1"/>
    </xf>
    <xf numFmtId="0" fontId="0" fillId="0" borderId="59" xfId="0" applyFont="1" applyBorder="1" applyAlignment="1">
      <alignment wrapText="1"/>
    </xf>
    <xf numFmtId="0" fontId="0" fillId="0" borderId="60" xfId="0" applyFont="1" applyBorder="1" applyAlignment="1">
      <alignment wrapText="1"/>
    </xf>
    <xf numFmtId="0" fontId="33" fillId="10" borderId="33" xfId="8" applyFont="1" applyFill="1" applyBorder="1" applyAlignment="1">
      <alignment horizontal="center" wrapText="1"/>
    </xf>
    <xf numFmtId="166" fontId="12" fillId="7" borderId="12" xfId="1" applyNumberFormat="1" applyFont="1" applyFill="1" applyBorder="1" applyAlignment="1">
      <alignment wrapText="1"/>
    </xf>
    <xf numFmtId="0" fontId="0" fillId="0" borderId="63" xfId="0" applyFont="1" applyBorder="1" applyAlignment="1"/>
    <xf numFmtId="0" fontId="0" fillId="0" borderId="64" xfId="0" applyFont="1" applyBorder="1" applyAlignment="1">
      <alignment horizontal="center" wrapText="1"/>
    </xf>
    <xf numFmtId="0" fontId="30" fillId="0" borderId="0" xfId="0" applyFont="1" applyBorder="1" applyAlignment="1">
      <alignment horizontal="center" wrapText="1"/>
    </xf>
    <xf numFmtId="165" fontId="7" fillId="5" borderId="28" xfId="5" applyNumberFormat="1" applyFont="1" applyBorder="1" applyAlignment="1">
      <alignment horizontal="right" vertical="top" wrapText="1"/>
    </xf>
    <xf numFmtId="165" fontId="7" fillId="5" borderId="29" xfId="5" applyNumberFormat="1" applyFont="1" applyBorder="1" applyAlignment="1">
      <alignment horizontal="right" vertical="top" wrapText="1"/>
    </xf>
    <xf numFmtId="165" fontId="7" fillId="5" borderId="7" xfId="5" applyNumberFormat="1" applyFont="1" applyBorder="1" applyAlignment="1">
      <alignment horizontal="right" vertical="top" wrapText="1"/>
    </xf>
    <xf numFmtId="164" fontId="7" fillId="5" borderId="42" xfId="5" applyNumberFormat="1" applyBorder="1" applyAlignment="1">
      <alignment horizontal="right" vertical="top" wrapText="1"/>
    </xf>
    <xf numFmtId="164" fontId="7" fillId="5" borderId="18" xfId="5" applyNumberFormat="1" applyBorder="1" applyAlignment="1">
      <alignment horizontal="right" vertical="top" wrapText="1"/>
    </xf>
    <xf numFmtId="164" fontId="7" fillId="5" borderId="43" xfId="5" applyNumberFormat="1" applyBorder="1" applyAlignment="1">
      <alignment horizontal="right" vertical="top" wrapText="1"/>
    </xf>
    <xf numFmtId="167" fontId="12" fillId="7" borderId="9" xfId="10" applyFont="1" applyBorder="1" applyAlignment="1">
      <alignment horizontal="right" vertical="top" wrapText="1"/>
    </xf>
    <xf numFmtId="167" fontId="12" fillId="7" borderId="25" xfId="10" applyFont="1" applyBorder="1" applyAlignment="1">
      <alignment horizontal="right" vertical="top" wrapText="1"/>
    </xf>
    <xf numFmtId="1" fontId="12" fillId="7" borderId="9" xfId="10" applyNumberFormat="1" applyFont="1" applyBorder="1" applyAlignment="1">
      <alignment horizontal="right" vertical="top" wrapText="1"/>
    </xf>
    <xf numFmtId="1" fontId="12" fillId="7" borderId="25" xfId="10" applyNumberFormat="1" applyFont="1" applyBorder="1" applyAlignment="1">
      <alignment horizontal="right" vertical="top" wrapText="1"/>
    </xf>
    <xf numFmtId="0" fontId="22" fillId="8" borderId="24" xfId="3" applyFont="1" applyFill="1" applyBorder="1" applyAlignment="1">
      <alignment horizontal="right" vertical="top" wrapText="1"/>
    </xf>
    <xf numFmtId="0" fontId="22" fillId="8" borderId="17" xfId="3" applyFont="1" applyFill="1" applyBorder="1" applyAlignment="1">
      <alignment horizontal="right" vertical="top" wrapText="1"/>
    </xf>
    <xf numFmtId="165" fontId="7" fillId="5" borderId="40" xfId="5" applyNumberFormat="1" applyFont="1" applyBorder="1" applyAlignment="1">
      <alignment horizontal="right" vertical="top" wrapText="1"/>
    </xf>
    <xf numFmtId="165" fontId="7" fillId="5" borderId="41" xfId="5" applyNumberFormat="1" applyFont="1" applyBorder="1" applyAlignment="1">
      <alignment horizontal="right" vertical="top" wrapText="1"/>
    </xf>
    <xf numFmtId="166" fontId="7" fillId="5" borderId="10" xfId="1" applyNumberFormat="1" applyFont="1" applyFill="1" applyBorder="1" applyAlignment="1">
      <alignment horizontal="right" vertical="top" wrapText="1"/>
    </xf>
    <xf numFmtId="166" fontId="7" fillId="5" borderId="0" xfId="1" applyNumberFormat="1" applyFont="1" applyFill="1" applyBorder="1" applyAlignment="1">
      <alignment horizontal="right" vertical="top" wrapText="1"/>
    </xf>
    <xf numFmtId="165" fontId="7" fillId="5" borderId="9" xfId="5" applyNumberFormat="1" applyBorder="1" applyAlignment="1">
      <alignment horizontal="right" vertical="top" wrapText="1"/>
    </xf>
    <xf numFmtId="165" fontId="7" fillId="5" borderId="25" xfId="5" applyNumberFormat="1" applyBorder="1" applyAlignment="1">
      <alignment horizontal="right" vertical="top" wrapText="1"/>
    </xf>
    <xf numFmtId="165" fontId="7" fillId="5" borderId="5" xfId="5" applyNumberFormat="1" applyBorder="1" applyAlignment="1">
      <alignment horizontal="right" vertical="top" wrapText="1"/>
    </xf>
    <xf numFmtId="0" fontId="22" fillId="8" borderId="16" xfId="3" applyFont="1" applyFill="1" applyBorder="1" applyAlignment="1">
      <alignment horizontal="right" vertical="top" wrapText="1"/>
    </xf>
    <xf numFmtId="1" fontId="12" fillId="7" borderId="5" xfId="10" applyNumberFormat="1" applyFont="1" applyBorder="1" applyAlignment="1">
      <alignment horizontal="right" vertical="top" wrapText="1"/>
    </xf>
    <xf numFmtId="0" fontId="9" fillId="11" borderId="45" xfId="7" applyFill="1" applyBorder="1" applyAlignment="1">
      <alignment horizontal="right" wrapText="1"/>
    </xf>
    <xf numFmtId="0" fontId="9" fillId="11" borderId="46" xfId="7" applyFill="1" applyBorder="1" applyAlignment="1">
      <alignment horizontal="right" wrapText="1"/>
    </xf>
    <xf numFmtId="0" fontId="42" fillId="9" borderId="38" xfId="0" applyFont="1" applyFill="1" applyBorder="1" applyAlignment="1">
      <alignment horizontal="center" wrapText="1"/>
    </xf>
    <xf numFmtId="0" fontId="42" fillId="9" borderId="15" xfId="0" applyFont="1" applyFill="1" applyBorder="1" applyAlignment="1">
      <alignment horizontal="center" wrapText="1"/>
    </xf>
    <xf numFmtId="0" fontId="42" fillId="9" borderId="48" xfId="0" applyFont="1" applyFill="1" applyBorder="1" applyAlignment="1">
      <alignment horizontal="center" wrapText="1"/>
    </xf>
    <xf numFmtId="0" fontId="42" fillId="9" borderId="49" xfId="0" applyFont="1" applyFill="1" applyBorder="1" applyAlignment="1">
      <alignment horizontal="center" wrapText="1"/>
    </xf>
    <xf numFmtId="0" fontId="42" fillId="9" borderId="13" xfId="0" applyFont="1" applyFill="1" applyBorder="1" applyAlignment="1">
      <alignment horizontal="center" wrapText="1"/>
    </xf>
    <xf numFmtId="0" fontId="42" fillId="9" borderId="50" xfId="0" applyFont="1" applyFill="1" applyBorder="1" applyAlignment="1">
      <alignment horizontal="center" wrapText="1"/>
    </xf>
    <xf numFmtId="0" fontId="42" fillId="18" borderId="38" xfId="0" applyFont="1" applyFill="1" applyBorder="1" applyAlignment="1">
      <alignment horizontal="center" wrapText="1"/>
    </xf>
    <xf numFmtId="0" fontId="42" fillId="18" borderId="15" xfId="0" applyFont="1" applyFill="1" applyBorder="1" applyAlignment="1">
      <alignment horizontal="center" wrapText="1"/>
    </xf>
    <xf numFmtId="0" fontId="42" fillId="18" borderId="48" xfId="0" applyFont="1" applyFill="1" applyBorder="1" applyAlignment="1">
      <alignment horizontal="center" wrapText="1"/>
    </xf>
    <xf numFmtId="0" fontId="42" fillId="18" borderId="49" xfId="0" applyFont="1" applyFill="1" applyBorder="1" applyAlignment="1">
      <alignment horizontal="center" wrapText="1"/>
    </xf>
    <xf numFmtId="0" fontId="9" fillId="11" borderId="45" xfId="7" applyFont="1" applyFill="1" applyBorder="1" applyAlignment="1">
      <alignment horizontal="right" wrapText="1"/>
    </xf>
    <xf numFmtId="0" fontId="9" fillId="11" borderId="46" xfId="7" applyFont="1" applyFill="1" applyBorder="1" applyAlignment="1">
      <alignment horizontal="right" wrapText="1"/>
    </xf>
    <xf numFmtId="0" fontId="42" fillId="18" borderId="13" xfId="0" applyFont="1" applyFill="1" applyBorder="1" applyAlignment="1">
      <alignment horizontal="center" wrapText="1"/>
    </xf>
    <xf numFmtId="0" fontId="42" fillId="18" borderId="50" xfId="0" applyFont="1" applyFill="1" applyBorder="1" applyAlignment="1">
      <alignment horizontal="center" wrapText="1"/>
    </xf>
    <xf numFmtId="0" fontId="42" fillId="9" borderId="47" xfId="0" applyFont="1" applyFill="1" applyBorder="1" applyAlignment="1">
      <alignment horizontal="center" wrapText="1"/>
    </xf>
    <xf numFmtId="0" fontId="42" fillId="9" borderId="19" xfId="0" applyFont="1" applyFill="1" applyBorder="1" applyAlignment="1">
      <alignment horizontal="center" wrapText="1"/>
    </xf>
    <xf numFmtId="0" fontId="0" fillId="18" borderId="11" xfId="0" applyFont="1" applyFill="1" applyBorder="1" applyAlignment="1">
      <alignment horizontal="center" wrapText="1"/>
    </xf>
    <xf numFmtId="0" fontId="0" fillId="18" borderId="18" xfId="0" applyFont="1" applyFill="1" applyBorder="1" applyAlignment="1">
      <alignment horizontal="center" wrapText="1"/>
    </xf>
    <xf numFmtId="0" fontId="0" fillId="18" borderId="50" xfId="0" applyFont="1" applyFill="1" applyBorder="1" applyAlignment="1">
      <alignment horizontal="center" wrapText="1"/>
    </xf>
    <xf numFmtId="0" fontId="0" fillId="18" borderId="19" xfId="0" applyFont="1" applyFill="1" applyBorder="1" applyAlignment="1">
      <alignment horizontal="center" wrapText="1"/>
    </xf>
    <xf numFmtId="0" fontId="0" fillId="18" borderId="39" xfId="0" applyFont="1" applyFill="1" applyBorder="1" applyAlignment="1">
      <alignment horizontal="center" wrapText="1"/>
    </xf>
    <xf numFmtId="0" fontId="0" fillId="18" borderId="51" xfId="0" applyFont="1" applyFill="1" applyBorder="1" applyAlignment="1">
      <alignment horizontal="center" wrapText="1"/>
    </xf>
    <xf numFmtId="164" fontId="7" fillId="5" borderId="24" xfId="5" applyNumberFormat="1" applyBorder="1" applyAlignment="1">
      <alignment horizontal="right" vertical="top" wrapText="1"/>
    </xf>
    <xf numFmtId="164" fontId="7" fillId="5" borderId="17" xfId="5" applyNumberFormat="1" applyBorder="1" applyAlignment="1">
      <alignment horizontal="right" vertical="top" wrapText="1"/>
    </xf>
    <xf numFmtId="164" fontId="7" fillId="5" borderId="16" xfId="5" applyNumberFormat="1" applyBorder="1" applyAlignment="1">
      <alignment horizontal="right" vertical="top" wrapText="1"/>
    </xf>
    <xf numFmtId="0" fontId="51" fillId="0" borderId="0" xfId="12" applyFont="1" applyBorder="1" applyAlignment="1">
      <alignment horizontal="center" vertical="center" wrapText="1"/>
    </xf>
    <xf numFmtId="0" fontId="55" fillId="17" borderId="0" xfId="12" applyFont="1" applyFill="1" applyBorder="1" applyAlignment="1">
      <alignment horizontal="center" vertical="center" wrapText="1"/>
    </xf>
    <xf numFmtId="0" fontId="54" fillId="17" borderId="0" xfId="12" applyFont="1" applyFill="1" applyBorder="1" applyAlignment="1">
      <alignment horizontal="center" vertical="center" wrapText="1"/>
    </xf>
    <xf numFmtId="0" fontId="9" fillId="11" borderId="61" xfId="7" applyFill="1" applyBorder="1" applyAlignment="1">
      <alignment horizontal="right" wrapText="1"/>
    </xf>
    <xf numFmtId="0" fontId="9" fillId="11" borderId="56" xfId="7" applyFill="1" applyBorder="1" applyAlignment="1">
      <alignment horizontal="right" wrapText="1"/>
    </xf>
    <xf numFmtId="0" fontId="47" fillId="18" borderId="26" xfId="0" applyFont="1" applyFill="1" applyBorder="1" applyAlignment="1">
      <alignment horizontal="center" vertical="center" wrapText="1"/>
    </xf>
    <xf numFmtId="0" fontId="48" fillId="18" borderId="15" xfId="0" applyFont="1" applyFill="1" applyBorder="1" applyAlignment="1">
      <alignment horizontal="center" vertical="center" wrapText="1"/>
    </xf>
    <xf numFmtId="0" fontId="48" fillId="18" borderId="3" xfId="0" applyFont="1" applyFill="1" applyBorder="1" applyAlignment="1">
      <alignment horizontal="center" vertical="center" wrapText="1"/>
    </xf>
    <xf numFmtId="0" fontId="48" fillId="18" borderId="49" xfId="0" applyFont="1" applyFill="1" applyBorder="1" applyAlignment="1">
      <alignment horizontal="center" vertical="center" wrapText="1"/>
    </xf>
    <xf numFmtId="0" fontId="47" fillId="18" borderId="13" xfId="0" applyFont="1" applyFill="1" applyBorder="1" applyAlignment="1">
      <alignment horizontal="center" vertical="center" wrapText="1"/>
    </xf>
    <xf numFmtId="0" fontId="47" fillId="18" borderId="15" xfId="0" applyFont="1" applyFill="1" applyBorder="1" applyAlignment="1">
      <alignment horizontal="center" vertical="center" wrapText="1"/>
    </xf>
    <xf numFmtId="0" fontId="47" fillId="18" borderId="50" xfId="0" applyFont="1" applyFill="1" applyBorder="1" applyAlignment="1">
      <alignment horizontal="center" vertical="center" wrapText="1"/>
    </xf>
    <xf numFmtId="0" fontId="47" fillId="18" borderId="49" xfId="0" applyFont="1" applyFill="1" applyBorder="1" applyAlignment="1">
      <alignment horizontal="center" vertical="center" wrapText="1"/>
    </xf>
    <xf numFmtId="0" fontId="49" fillId="18" borderId="47" xfId="0" applyFont="1" applyFill="1" applyBorder="1" applyAlignment="1">
      <alignment horizontal="center" vertical="center" wrapText="1"/>
    </xf>
    <xf numFmtId="0" fontId="49" fillId="18" borderId="50" xfId="0" applyFont="1" applyFill="1" applyBorder="1" applyAlignment="1">
      <alignment horizontal="center" vertical="center" wrapText="1"/>
    </xf>
    <xf numFmtId="0" fontId="49" fillId="18" borderId="19" xfId="0" applyFont="1" applyFill="1" applyBorder="1" applyAlignment="1">
      <alignment horizontal="center" vertical="center" wrapText="1"/>
    </xf>
    <xf numFmtId="0" fontId="9" fillId="11" borderId="55" xfId="7" applyFont="1" applyFill="1" applyBorder="1" applyAlignment="1">
      <alignment horizontal="right" wrapText="1"/>
    </xf>
    <xf numFmtId="0" fontId="9" fillId="11" borderId="56" xfId="7" applyFont="1" applyFill="1" applyBorder="1" applyAlignment="1">
      <alignment horizontal="right" wrapText="1"/>
    </xf>
    <xf numFmtId="0" fontId="47" fillId="18" borderId="39" xfId="0" applyFont="1" applyFill="1" applyBorder="1" applyAlignment="1">
      <alignment horizontal="center" vertical="center" wrapText="1"/>
    </xf>
    <xf numFmtId="0" fontId="49" fillId="18" borderId="51" xfId="0" applyFont="1" applyFill="1" applyBorder="1" applyAlignment="1">
      <alignment horizontal="center" vertical="center" wrapText="1"/>
    </xf>
    <xf numFmtId="0" fontId="52" fillId="17" borderId="62" xfId="0" applyFont="1" applyFill="1" applyBorder="1" applyAlignment="1">
      <alignment horizontal="center" vertical="center" wrapText="1"/>
    </xf>
    <xf numFmtId="0" fontId="52" fillId="17" borderId="0" xfId="0" applyFont="1" applyFill="1" applyBorder="1" applyAlignment="1">
      <alignment horizontal="center" vertical="center" wrapText="1"/>
    </xf>
    <xf numFmtId="0" fontId="55" fillId="17" borderId="62" xfId="12" applyFont="1" applyFill="1" applyBorder="1" applyAlignment="1">
      <alignment horizontal="center" vertical="center" wrapText="1"/>
    </xf>
  </cellXfs>
  <cellStyles count="13">
    <cellStyle name="20% - Accent1" xfId="8" builtinId="30"/>
    <cellStyle name="Bad" xfId="3" builtinId="27"/>
    <cellStyle name="Bad Light" xfId="9" xr:uid="{D2AFFAB2-F56E-4613-BA82-B2566D6B7CEE}"/>
    <cellStyle name="Bad Lite" xfId="11" xr:uid="{31DB354E-7652-4240-A6F6-C820ADB57A38}"/>
    <cellStyle name="Calculation" xfId="6" builtinId="22"/>
    <cellStyle name="Explanatory Text" xfId="7" builtinId="53"/>
    <cellStyle name="Good" xfId="2" builtinId="26"/>
    <cellStyle name="Good Lite" xfId="10" xr:uid="{CD2D8470-740D-449E-B752-571207266076}"/>
    <cellStyle name="Hyperlink" xfId="12" builtinId="8"/>
    <cellStyle name="Input" xfId="4" builtinId="20"/>
    <cellStyle name="Normal" xfId="0" builtinId="0"/>
    <cellStyle name="Output" xfId="5" builtinId="21"/>
    <cellStyle name="Percent" xfId="1" builtinId="5"/>
  </cellStyles>
  <dxfs count="0"/>
  <tableStyles count="0" defaultTableStyle="TableStyleMedium2" defaultPivotStyle="PivotStyleLight16"/>
  <colors>
    <mruColors>
      <color rgb="FFFBFBFB"/>
      <color rgb="FFF7F7F7"/>
      <color rgb="FF818AB8"/>
      <color rgb="FF808AB8"/>
      <color rgb="FF808AB4"/>
      <color rgb="FF808080"/>
      <color rgb="FF808AAA"/>
      <color rgb="FF80849E"/>
      <color rgb="FFFFE5C7"/>
      <color rgb="FFFFE5C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youtube.com/channel/UCSMTG7-QJ9lfQbnD88a8Rww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2:Q76"/>
  <sheetViews>
    <sheetView tabSelected="1" zoomScale="85" zoomScaleNormal="85" zoomScalePageLayoutView="115" workbookViewId="0">
      <selection activeCell="Q4" sqref="Q4"/>
    </sheetView>
  </sheetViews>
  <sheetFormatPr defaultColWidth="14.44140625" defaultRowHeight="15.75" customHeight="1" x14ac:dyDescent="0.25"/>
  <cols>
    <col min="1" max="1" width="5.77734375" customWidth="1"/>
    <col min="2" max="2" width="17" style="2" customWidth="1"/>
    <col min="3" max="3" width="20.21875" style="2" customWidth="1"/>
    <col min="4" max="4" width="8.109375" style="2" bestFit="1" customWidth="1"/>
    <col min="5" max="5" width="15.21875" style="2" bestFit="1" customWidth="1"/>
    <col min="6" max="6" width="9.6640625" style="2" bestFit="1" customWidth="1"/>
    <col min="7" max="7" width="9.88671875" style="2" bestFit="1" customWidth="1"/>
    <col min="8" max="8" width="9.21875" style="2" bestFit="1" customWidth="1"/>
    <col min="9" max="9" width="9.109375" style="2" bestFit="1" customWidth="1"/>
    <col min="10" max="10" width="16" style="2" customWidth="1"/>
    <col min="11" max="11" width="14" bestFit="1" customWidth="1"/>
    <col min="12" max="12" width="11.6640625" bestFit="1" customWidth="1"/>
    <col min="13" max="13" width="14.88671875" bestFit="1" customWidth="1"/>
    <col min="14" max="14" width="9.44140625" customWidth="1"/>
    <col min="15" max="15" width="17" style="2" customWidth="1"/>
  </cols>
  <sheetData>
    <row r="2" spans="1:17" s="3" customFormat="1" ht="48" thickBot="1" x14ac:dyDescent="0.4">
      <c r="A2" s="22" t="s">
        <v>2</v>
      </c>
      <c r="B2" s="16" t="s">
        <v>29</v>
      </c>
      <c r="C2" s="49" t="s">
        <v>5</v>
      </c>
      <c r="D2" s="29" t="s">
        <v>12</v>
      </c>
      <c r="E2" s="17" t="s">
        <v>7</v>
      </c>
      <c r="F2" s="17" t="s">
        <v>6</v>
      </c>
      <c r="G2" s="18" t="s">
        <v>0</v>
      </c>
      <c r="H2" s="19" t="s">
        <v>1</v>
      </c>
      <c r="I2" s="45" t="s">
        <v>20</v>
      </c>
      <c r="J2" s="16" t="str">
        <f>B2</f>
        <v>(Example vs Strike)            Knight Set</v>
      </c>
      <c r="K2" s="10" t="s">
        <v>3</v>
      </c>
      <c r="L2" s="10" t="s">
        <v>14</v>
      </c>
      <c r="M2" s="7" t="s">
        <v>4</v>
      </c>
      <c r="N2" s="8" t="s">
        <v>13</v>
      </c>
      <c r="O2" s="11" t="s">
        <v>15</v>
      </c>
      <c r="P2" s="4"/>
      <c r="Q2" s="4"/>
    </row>
    <row r="3" spans="1:17" ht="30" customHeight="1" thickTop="1" x14ac:dyDescent="0.35">
      <c r="A3" s="5"/>
      <c r="B3" s="14" t="s">
        <v>9</v>
      </c>
      <c r="C3" s="31" t="s">
        <v>32</v>
      </c>
      <c r="D3" s="30" t="s">
        <v>16</v>
      </c>
      <c r="E3" s="12">
        <v>3.7999999999999999E-2</v>
      </c>
      <c r="F3" s="60">
        <v>54</v>
      </c>
      <c r="G3" s="62">
        <v>300</v>
      </c>
      <c r="H3" s="64">
        <v>140</v>
      </c>
      <c r="I3" s="46"/>
      <c r="J3" s="34" t="str">
        <f>TEXT(C3,0)</f>
        <v>Knight Helm</v>
      </c>
      <c r="K3" s="55">
        <f>(IF(F3&gt;H3*8, 0.1*H3, IF(F3&gt;H3, (19.2/49*(H3/F3-0.125)^2+0.1)*H3, IF(F3&gt;H3*0.4, (-0.4/3*(H3/F3-2.5)^2+0.7)*H3, IF(F3&gt;H3*0.125, (-0.8/121*(H3/F3-8)^2+0.9)*H3, H3*0.9)))))</f>
        <v>98.934825244589561</v>
      </c>
      <c r="L3" s="68">
        <f>SUM(IF(D3="N",-10%,0%),IF(D4="N",-20%,0%),IF(D5="N",-5%,0%),IF(D6="N",-13%,0%))</f>
        <v>0</v>
      </c>
      <c r="M3" s="70">
        <f>ROUND(K3-(K3*SUM(IF(D3="Y",E3,0),IF(D4="Y",E4,0),IF(D5="Y",E5,0),IF(D6="Y",E6,0),L3)),0)</f>
        <v>74</v>
      </c>
      <c r="N3" s="54">
        <f>G3-M3</f>
        <v>226</v>
      </c>
      <c r="O3" s="99" t="str">
        <f>(G3/M3)&amp;CHAR(10)&amp;CHAR(10)&amp;" ("&amp;ROUNDUP(G3/M3,0)&amp; ") "</f>
        <v xml:space="preserve">4.05405405405405
 (5) </v>
      </c>
    </row>
    <row r="4" spans="1:17" ht="34.799999999999997" x14ac:dyDescent="0.35">
      <c r="A4" s="5"/>
      <c r="B4" s="15" t="s">
        <v>8</v>
      </c>
      <c r="C4" s="31" t="s">
        <v>35</v>
      </c>
      <c r="D4" s="30" t="s">
        <v>23</v>
      </c>
      <c r="E4" s="12">
        <v>0.11</v>
      </c>
      <c r="F4" s="61"/>
      <c r="G4" s="63"/>
      <c r="H4" s="65"/>
      <c r="I4" s="47"/>
      <c r="J4" s="42" t="str">
        <f t="shared" ref="J4:J6" si="0">TEXT(C4,0)</f>
        <v>Knight Armor</v>
      </c>
      <c r="K4" s="66"/>
      <c r="L4" s="69"/>
      <c r="M4" s="71"/>
      <c r="N4" s="55"/>
      <c r="O4" s="100"/>
    </row>
    <row r="5" spans="1:17" ht="34.799999999999997" x14ac:dyDescent="0.35">
      <c r="A5" s="5"/>
      <c r="B5" s="15" t="s">
        <v>10</v>
      </c>
      <c r="C5" s="31" t="s">
        <v>36</v>
      </c>
      <c r="D5" s="30" t="s">
        <v>16</v>
      </c>
      <c r="E5" s="12">
        <v>0.03</v>
      </c>
      <c r="F5" s="61"/>
      <c r="G5" s="63"/>
      <c r="H5" s="65"/>
      <c r="I5" s="47"/>
      <c r="J5" s="42" t="str">
        <f t="shared" si="0"/>
        <v>Knight Guantlets</v>
      </c>
      <c r="K5" s="55"/>
      <c r="L5" s="69"/>
      <c r="M5" s="71"/>
      <c r="N5" s="55"/>
      <c r="O5" s="100"/>
    </row>
    <row r="6" spans="1:17" ht="35.4" thickBot="1" x14ac:dyDescent="0.4">
      <c r="A6" s="5"/>
      <c r="B6" s="43" t="s">
        <v>11</v>
      </c>
      <c r="C6" s="31" t="s">
        <v>37</v>
      </c>
      <c r="D6" s="30" t="s">
        <v>16</v>
      </c>
      <c r="E6" s="50">
        <v>6.9000000000000006E-2</v>
      </c>
      <c r="F6" s="61"/>
      <c r="G6" s="74"/>
      <c r="H6" s="73"/>
      <c r="I6" s="47"/>
      <c r="J6" s="34" t="str">
        <f t="shared" si="0"/>
        <v>Knight Leggings</v>
      </c>
      <c r="K6" s="67"/>
      <c r="L6" s="69"/>
      <c r="M6" s="72"/>
      <c r="N6" s="56"/>
      <c r="O6" s="101"/>
      <c r="P6" s="1"/>
    </row>
    <row r="7" spans="1:17" ht="15.75" customHeight="1" x14ac:dyDescent="0.25">
      <c r="A7" s="5"/>
      <c r="B7" s="105" t="s">
        <v>17</v>
      </c>
      <c r="C7" s="107" t="s">
        <v>30</v>
      </c>
      <c r="D7" s="108"/>
      <c r="E7" s="111" t="s">
        <v>34</v>
      </c>
      <c r="F7" s="112"/>
      <c r="G7" s="111" t="s">
        <v>41</v>
      </c>
      <c r="H7" s="115"/>
      <c r="I7" s="47"/>
      <c r="J7" s="118" t="s">
        <v>17</v>
      </c>
      <c r="K7" s="107" t="s">
        <v>31</v>
      </c>
      <c r="L7" s="108"/>
      <c r="M7" s="107" t="s">
        <v>43</v>
      </c>
      <c r="N7" s="108"/>
      <c r="O7" s="120" t="s">
        <v>33</v>
      </c>
    </row>
    <row r="8" spans="1:17" ht="13.8" thickBot="1" x14ac:dyDescent="0.3">
      <c r="A8" s="44"/>
      <c r="B8" s="106"/>
      <c r="C8" s="109"/>
      <c r="D8" s="110"/>
      <c r="E8" s="113"/>
      <c r="F8" s="114"/>
      <c r="G8" s="116"/>
      <c r="H8" s="117"/>
      <c r="I8" s="48"/>
      <c r="J8" s="119"/>
      <c r="K8" s="109"/>
      <c r="L8" s="110"/>
      <c r="M8" s="109"/>
      <c r="N8" s="110"/>
      <c r="O8" s="121"/>
    </row>
    <row r="9" spans="1:17" ht="6" customHeight="1" x14ac:dyDescent="0.25">
      <c r="A9" s="44"/>
      <c r="B9" s="124" t="s">
        <v>39</v>
      </c>
      <c r="C9" s="124"/>
      <c r="D9" s="124"/>
      <c r="E9" s="124"/>
      <c r="F9" s="124"/>
      <c r="G9" s="124"/>
      <c r="H9" s="124"/>
      <c r="I9" s="6"/>
      <c r="J9" s="122" t="s">
        <v>38</v>
      </c>
      <c r="K9" s="122"/>
      <c r="L9" s="122"/>
      <c r="M9" s="122"/>
      <c r="N9" s="122"/>
      <c r="O9" s="122"/>
    </row>
    <row r="10" spans="1:17" ht="37.799999999999997" customHeight="1" x14ac:dyDescent="0.25">
      <c r="A10" s="51"/>
      <c r="B10" s="103"/>
      <c r="C10" s="103"/>
      <c r="D10" s="103"/>
      <c r="E10" s="103"/>
      <c r="F10" s="103"/>
      <c r="G10" s="103"/>
      <c r="H10" s="103"/>
      <c r="I10" s="6"/>
      <c r="J10" s="123"/>
      <c r="K10" s="123"/>
      <c r="L10" s="123"/>
      <c r="M10" s="123"/>
      <c r="N10" s="123"/>
      <c r="O10" s="123"/>
    </row>
    <row r="11" spans="1:17" ht="6" customHeight="1" x14ac:dyDescent="0.25">
      <c r="A11" s="44"/>
      <c r="B11" s="102"/>
      <c r="C11" s="102"/>
      <c r="D11" s="102"/>
      <c r="E11" s="102"/>
      <c r="F11" s="102"/>
      <c r="G11" s="102"/>
      <c r="H11" s="102"/>
      <c r="I11" s="102"/>
      <c r="J11" s="102"/>
      <c r="K11" s="102"/>
      <c r="L11" s="102"/>
      <c r="M11" s="102"/>
      <c r="N11" s="102"/>
      <c r="O11" s="102"/>
    </row>
    <row r="12" spans="1:17" ht="26.4" customHeight="1" x14ac:dyDescent="0.25">
      <c r="A12" s="44"/>
      <c r="B12" s="104" t="s">
        <v>40</v>
      </c>
      <c r="C12" s="104"/>
      <c r="D12" s="104"/>
      <c r="E12" s="104"/>
      <c r="F12" s="104"/>
      <c r="G12" s="104"/>
      <c r="H12" s="104"/>
      <c r="I12" s="6"/>
      <c r="J12" s="103" t="s">
        <v>42</v>
      </c>
      <c r="K12" s="103"/>
      <c r="L12" s="103"/>
      <c r="M12" s="103"/>
      <c r="N12" s="103"/>
      <c r="O12" s="103"/>
    </row>
    <row r="13" spans="1:17" ht="33.6" customHeight="1" x14ac:dyDescent="0.25">
      <c r="A13" s="52"/>
      <c r="B13" s="35"/>
      <c r="C13" s="53"/>
      <c r="D13" s="35"/>
      <c r="E13" s="35"/>
      <c r="F13" s="35"/>
      <c r="G13" s="35"/>
      <c r="H13" s="35"/>
      <c r="I13" s="35"/>
      <c r="J13" s="35"/>
      <c r="K13" s="35"/>
      <c r="L13" s="35"/>
      <c r="M13" s="35"/>
      <c r="N13" s="35"/>
      <c r="O13" s="35"/>
    </row>
    <row r="14" spans="1:17" ht="36" thickBot="1" x14ac:dyDescent="0.4">
      <c r="A14" s="24" t="s">
        <v>2</v>
      </c>
      <c r="B14" s="16" t="s">
        <v>18</v>
      </c>
      <c r="C14" s="49" t="s">
        <v>5</v>
      </c>
      <c r="D14" s="37" t="s">
        <v>12</v>
      </c>
      <c r="E14" s="17" t="s">
        <v>7</v>
      </c>
      <c r="F14" s="17" t="s">
        <v>6</v>
      </c>
      <c r="G14" s="18" t="s">
        <v>0</v>
      </c>
      <c r="H14" s="19" t="s">
        <v>1</v>
      </c>
      <c r="I14" s="38" t="s">
        <v>20</v>
      </c>
      <c r="J14" s="23" t="str">
        <f>B14</f>
        <v>(Vs. Strike) Armor Set 1</v>
      </c>
      <c r="K14" s="39" t="s">
        <v>3</v>
      </c>
      <c r="L14" s="39" t="s">
        <v>14</v>
      </c>
      <c r="M14" s="40" t="s">
        <v>4</v>
      </c>
      <c r="N14" s="41" t="s">
        <v>13</v>
      </c>
      <c r="O14" s="36" t="s">
        <v>15</v>
      </c>
    </row>
    <row r="15" spans="1:17" ht="30" thickTop="1" x14ac:dyDescent="0.35">
      <c r="A15" s="13"/>
      <c r="B15" s="14" t="s">
        <v>9</v>
      </c>
      <c r="C15" s="31" t="s">
        <v>24</v>
      </c>
      <c r="D15" s="30" t="s">
        <v>16</v>
      </c>
      <c r="E15" s="12"/>
      <c r="F15" s="60"/>
      <c r="G15" s="62"/>
      <c r="H15" s="64"/>
      <c r="I15" s="25"/>
      <c r="J15" s="32" t="str">
        <f>TEXT(C15,0)</f>
        <v>Piece name here</v>
      </c>
      <c r="K15" s="55">
        <f>(IF(F15&gt;H15*8, 0.1*H15, IF(F15&gt;H15, (19.2/49*(H15/F15-0.125)^2+0.1)*H15, IF(F15&gt;H15*0.4, (-0.4/3*(H15/F15-2.5)^2+0.7)*H15, IF(F15&gt;H15*0.125, (-0.8/121*(H15/F15-8)^2+0.9)*H15, H15*0.9)))))</f>
        <v>0</v>
      </c>
      <c r="L15" s="68">
        <f>SUM(IF(D15="N",-10%,0%),IF(D16="N",-20%,0%),IF(D17="N",-5%,0%),IF(D18="N",-13%,0%))</f>
        <v>0</v>
      </c>
      <c r="M15" s="70">
        <f>ROUND(K15-(K15*SUM(IF(D15="Y",E15,0),IF(D16="Y",E16,0),IF(D17="Y",E17,0),IF(D18="Y",E18,0),L15)),0)</f>
        <v>0</v>
      </c>
      <c r="N15" s="54">
        <f>G15-M15</f>
        <v>0</v>
      </c>
      <c r="O15" s="57" t="e">
        <f>(G15/M15)&amp;CHAR(10)&amp;CHAR(10)&amp;" ("&amp;ROUNDUP(G15/M15,0)&amp; ") "</f>
        <v>#DIV/0!</v>
      </c>
    </row>
    <row r="16" spans="1:17" ht="34.799999999999997" x14ac:dyDescent="0.35">
      <c r="A16" s="13"/>
      <c r="B16" s="15" t="s">
        <v>8</v>
      </c>
      <c r="C16" s="31" t="s">
        <v>24</v>
      </c>
      <c r="D16" s="30" t="s">
        <v>16</v>
      </c>
      <c r="E16" s="12"/>
      <c r="F16" s="61"/>
      <c r="G16" s="63"/>
      <c r="H16" s="65"/>
      <c r="I16" s="26"/>
      <c r="J16" s="33" t="str">
        <f t="shared" ref="J16:J18" si="1">TEXT(C16,0)</f>
        <v>Piece name here</v>
      </c>
      <c r="K16" s="66"/>
      <c r="L16" s="69"/>
      <c r="M16" s="71"/>
      <c r="N16" s="55"/>
      <c r="O16" s="58"/>
    </row>
    <row r="17" spans="1:15" ht="34.799999999999997" x14ac:dyDescent="0.35">
      <c r="A17" s="13"/>
      <c r="B17" s="15" t="s">
        <v>10</v>
      </c>
      <c r="C17" s="31" t="s">
        <v>24</v>
      </c>
      <c r="D17" s="30" t="s">
        <v>16</v>
      </c>
      <c r="E17" s="12"/>
      <c r="F17" s="61"/>
      <c r="G17" s="63"/>
      <c r="H17" s="65"/>
      <c r="I17" s="26"/>
      <c r="J17" s="33" t="str">
        <f t="shared" si="1"/>
        <v>Piece name here</v>
      </c>
      <c r="K17" s="55"/>
      <c r="L17" s="69"/>
      <c r="M17" s="71"/>
      <c r="N17" s="55"/>
      <c r="O17" s="58"/>
    </row>
    <row r="18" spans="1:15" ht="34.799999999999997" x14ac:dyDescent="0.35">
      <c r="A18" s="13"/>
      <c r="B18" s="15" t="s">
        <v>11</v>
      </c>
      <c r="C18" s="31" t="s">
        <v>24</v>
      </c>
      <c r="D18" s="30" t="s">
        <v>16</v>
      </c>
      <c r="E18" s="50"/>
      <c r="F18" s="61"/>
      <c r="G18" s="74"/>
      <c r="H18" s="73"/>
      <c r="I18" s="26"/>
      <c r="J18" s="34" t="str">
        <f t="shared" si="1"/>
        <v>Piece name here</v>
      </c>
      <c r="K18" s="67"/>
      <c r="L18" s="69"/>
      <c r="M18" s="72"/>
      <c r="N18" s="56"/>
      <c r="O18" s="59"/>
    </row>
    <row r="19" spans="1:15" ht="13.2" x14ac:dyDescent="0.25">
      <c r="A19" s="13"/>
      <c r="B19" s="75" t="s">
        <v>17</v>
      </c>
      <c r="C19" s="83"/>
      <c r="D19" s="84"/>
      <c r="E19" s="89"/>
      <c r="F19" s="84"/>
      <c r="G19" s="93"/>
      <c r="H19" s="94"/>
      <c r="I19" s="26"/>
      <c r="J19" s="87" t="s">
        <v>17</v>
      </c>
      <c r="K19" s="83"/>
      <c r="L19" s="84"/>
      <c r="M19" s="89"/>
      <c r="N19" s="84"/>
      <c r="O19" s="97"/>
    </row>
    <row r="20" spans="1:15" ht="15.75" customHeight="1" thickBot="1" x14ac:dyDescent="0.3">
      <c r="A20" s="13"/>
      <c r="B20" s="76"/>
      <c r="C20" s="85"/>
      <c r="D20" s="86"/>
      <c r="E20" s="90"/>
      <c r="F20" s="86"/>
      <c r="G20" s="95"/>
      <c r="H20" s="96"/>
      <c r="I20" s="26"/>
      <c r="J20" s="88"/>
      <c r="K20" s="85"/>
      <c r="L20" s="86"/>
      <c r="M20" s="90"/>
      <c r="N20" s="86"/>
      <c r="O20" s="98"/>
    </row>
    <row r="21" spans="1:15" ht="33" customHeight="1" x14ac:dyDescent="0.25">
      <c r="A21" s="5"/>
      <c r="E21" s="6"/>
      <c r="F21" s="9"/>
      <c r="G21" s="6"/>
      <c r="H21" s="6"/>
      <c r="I21" s="20"/>
      <c r="K21" s="5"/>
      <c r="L21" s="5"/>
      <c r="M21" s="5"/>
      <c r="N21" s="5"/>
      <c r="O21" s="6"/>
    </row>
    <row r="22" spans="1:15" ht="30.6" customHeight="1" thickBot="1" x14ac:dyDescent="0.4">
      <c r="A22" s="24" t="s">
        <v>2</v>
      </c>
      <c r="B22" s="16" t="s">
        <v>19</v>
      </c>
      <c r="C22" s="49" t="s">
        <v>5</v>
      </c>
      <c r="D22" s="21" t="s">
        <v>12</v>
      </c>
      <c r="E22" s="17" t="s">
        <v>7</v>
      </c>
      <c r="F22" s="17" t="s">
        <v>6</v>
      </c>
      <c r="G22" s="18" t="s">
        <v>0</v>
      </c>
      <c r="H22" s="19" t="s">
        <v>1</v>
      </c>
      <c r="I22" s="27" t="s">
        <v>20</v>
      </c>
      <c r="J22" s="23" t="str">
        <f>B22</f>
        <v>(Vs. Slash) Armor Set 1</v>
      </c>
      <c r="K22" s="10" t="s">
        <v>3</v>
      </c>
      <c r="L22" s="10" t="s">
        <v>14</v>
      </c>
      <c r="M22" s="7" t="s">
        <v>4</v>
      </c>
      <c r="N22" s="8" t="s">
        <v>13</v>
      </c>
      <c r="O22" s="11" t="s">
        <v>15</v>
      </c>
    </row>
    <row r="23" spans="1:15" ht="30" thickTop="1" x14ac:dyDescent="0.35">
      <c r="A23" s="13"/>
      <c r="B23" s="14" t="s">
        <v>9</v>
      </c>
      <c r="C23" s="31" t="s">
        <v>24</v>
      </c>
      <c r="D23" s="30" t="s">
        <v>16</v>
      </c>
      <c r="E23" s="12"/>
      <c r="F23" s="60"/>
      <c r="G23" s="62"/>
      <c r="H23" s="64"/>
      <c r="I23" s="28"/>
      <c r="J23" s="32" t="str">
        <f>TEXT(C23,0)</f>
        <v>Piece name here</v>
      </c>
      <c r="K23" s="55">
        <f>(IF(F23&gt;H23*8, 0.1*H23, IF(F23&gt;H23, (19.2/49*(H23/F23-0.125)^2+0.1)*H23, IF(F23&gt;H23*0.4, (-0.4/3*(H23/F23-2.5)^2+0.7)*H23, IF(F23&gt;H23*0.125, (-0.8/121*(H23/F23-8)^2+0.9)*H23, H23*0.9)))))</f>
        <v>0</v>
      </c>
      <c r="L23" s="68">
        <f>SUM(IF(D23="N",-10%,0%),IF(D24="N",-20%,0%),IF(D25="N",-5%,0%),IF(D26="N",-13%,0%))</f>
        <v>0</v>
      </c>
      <c r="M23" s="70">
        <f>ROUND(K23-(K23*SUM(IF(D23="Y",E23,0),IF(D24="Y",E24,0),IF(D25="Y",E25,0),IF(D26="Y",E26,0),L23)),0)</f>
        <v>0</v>
      </c>
      <c r="N23" s="54">
        <f>G23-M23</f>
        <v>0</v>
      </c>
      <c r="O23" s="57" t="e">
        <f>(G23/M23)&amp;CHAR(10)&amp;CHAR(10)&amp;" ("&amp;ROUNDUP(G23/M23,0)&amp; ") "</f>
        <v>#DIV/0!</v>
      </c>
    </row>
    <row r="24" spans="1:15" ht="34.799999999999997" x14ac:dyDescent="0.35">
      <c r="A24" s="13"/>
      <c r="B24" s="15" t="s">
        <v>8</v>
      </c>
      <c r="C24" s="31" t="s">
        <v>24</v>
      </c>
      <c r="D24" s="30" t="s">
        <v>16</v>
      </c>
      <c r="E24" s="12"/>
      <c r="F24" s="61"/>
      <c r="G24" s="63"/>
      <c r="H24" s="65"/>
      <c r="I24" s="20"/>
      <c r="J24" s="33" t="str">
        <f t="shared" ref="J24:J26" si="2">TEXT(C24,0)</f>
        <v>Piece name here</v>
      </c>
      <c r="K24" s="66"/>
      <c r="L24" s="69"/>
      <c r="M24" s="71"/>
      <c r="N24" s="55"/>
      <c r="O24" s="58"/>
    </row>
    <row r="25" spans="1:15" ht="34.799999999999997" x14ac:dyDescent="0.35">
      <c r="A25" s="13"/>
      <c r="B25" s="15" t="s">
        <v>10</v>
      </c>
      <c r="C25" s="31" t="s">
        <v>24</v>
      </c>
      <c r="D25" s="30" t="s">
        <v>16</v>
      </c>
      <c r="E25" s="12"/>
      <c r="F25" s="61"/>
      <c r="G25" s="63"/>
      <c r="H25" s="65"/>
      <c r="I25" s="20"/>
      <c r="J25" s="33" t="str">
        <f t="shared" si="2"/>
        <v>Piece name here</v>
      </c>
      <c r="K25" s="55"/>
      <c r="L25" s="69"/>
      <c r="M25" s="71"/>
      <c r="N25" s="55"/>
      <c r="O25" s="58"/>
    </row>
    <row r="26" spans="1:15" ht="34.799999999999997" x14ac:dyDescent="0.35">
      <c r="A26" s="13"/>
      <c r="B26" s="15" t="s">
        <v>11</v>
      </c>
      <c r="C26" s="31" t="s">
        <v>24</v>
      </c>
      <c r="D26" s="30" t="s">
        <v>16</v>
      </c>
      <c r="E26" s="50"/>
      <c r="F26" s="61"/>
      <c r="G26" s="63"/>
      <c r="H26" s="65"/>
      <c r="I26" s="20"/>
      <c r="J26" s="34" t="str">
        <f t="shared" si="2"/>
        <v>Piece name here</v>
      </c>
      <c r="K26" s="67"/>
      <c r="L26" s="69"/>
      <c r="M26" s="72"/>
      <c r="N26" s="56"/>
      <c r="O26" s="59"/>
    </row>
    <row r="27" spans="1:15" ht="13.2" x14ac:dyDescent="0.25">
      <c r="A27" s="13"/>
      <c r="B27" s="75" t="s">
        <v>17</v>
      </c>
      <c r="C27" s="77"/>
      <c r="D27" s="78"/>
      <c r="E27" s="81"/>
      <c r="F27" s="78"/>
      <c r="G27" s="81"/>
      <c r="H27" s="91"/>
      <c r="I27" s="20"/>
      <c r="J27" s="75" t="s">
        <v>17</v>
      </c>
      <c r="K27" s="83"/>
      <c r="L27" s="84"/>
      <c r="M27" s="89"/>
      <c r="N27" s="84"/>
      <c r="O27" s="97"/>
    </row>
    <row r="28" spans="1:15" ht="13.8" thickBot="1" x14ac:dyDescent="0.3">
      <c r="A28" s="13"/>
      <c r="B28" s="76"/>
      <c r="C28" s="79"/>
      <c r="D28" s="80"/>
      <c r="E28" s="82"/>
      <c r="F28" s="80"/>
      <c r="G28" s="82"/>
      <c r="H28" s="92"/>
      <c r="I28" s="20"/>
      <c r="J28" s="76"/>
      <c r="K28" s="85"/>
      <c r="L28" s="86"/>
      <c r="M28" s="90"/>
      <c r="N28" s="86"/>
      <c r="O28" s="98"/>
    </row>
    <row r="29" spans="1:15" ht="33" customHeight="1" x14ac:dyDescent="0.25">
      <c r="I29" s="20"/>
    </row>
    <row r="30" spans="1:15" ht="36" thickBot="1" x14ac:dyDescent="0.4">
      <c r="A30" s="24" t="s">
        <v>2</v>
      </c>
      <c r="B30" s="16" t="s">
        <v>21</v>
      </c>
      <c r="C30" s="49" t="s">
        <v>5</v>
      </c>
      <c r="D30" s="29" t="s">
        <v>12</v>
      </c>
      <c r="E30" s="17" t="s">
        <v>7</v>
      </c>
      <c r="F30" s="17" t="s">
        <v>6</v>
      </c>
      <c r="G30" s="18" t="s">
        <v>0</v>
      </c>
      <c r="H30" s="19" t="s">
        <v>1</v>
      </c>
      <c r="I30" s="27" t="s">
        <v>20</v>
      </c>
      <c r="J30" s="23" t="str">
        <f>B30</f>
        <v>(Vs. Thrust) Armor Set 1</v>
      </c>
      <c r="K30" s="10" t="s">
        <v>3</v>
      </c>
      <c r="L30" s="10" t="s">
        <v>14</v>
      </c>
      <c r="M30" s="7" t="s">
        <v>4</v>
      </c>
      <c r="N30" s="8" t="s">
        <v>13</v>
      </c>
      <c r="O30" s="11" t="s">
        <v>15</v>
      </c>
    </row>
    <row r="31" spans="1:15" ht="30" thickTop="1" x14ac:dyDescent="0.35">
      <c r="A31" s="13"/>
      <c r="B31" s="14" t="s">
        <v>9</v>
      </c>
      <c r="C31" s="31" t="s">
        <v>24</v>
      </c>
      <c r="D31" s="30" t="s">
        <v>16</v>
      </c>
      <c r="E31" s="12"/>
      <c r="F31" s="60"/>
      <c r="G31" s="62"/>
      <c r="H31" s="64"/>
      <c r="I31" s="25"/>
      <c r="J31" s="32" t="str">
        <f>TEXT(C31,0)</f>
        <v>Piece name here</v>
      </c>
      <c r="K31" s="55">
        <f>(IF(F31&gt;H31*8, 0.1*H31, IF(F31&gt;H31, (19.2/49*(H31/F31-0.125)^2+0.1)*H31, IF(F31&gt;H31*0.4, (-0.4/3*(H31/F31-2.5)^2+0.7)*H31, IF(F31&gt;H31*0.125, (-0.8/121*(H31/F31-8)^2+0.9)*H31, H31*0.9)))))</f>
        <v>0</v>
      </c>
      <c r="L31" s="68">
        <f>SUM(IF(D31="N",-10%,0%),IF(D32="N",-20%,0%),IF(D33="N",-5%,0%),IF(D34="N",-13%,0%))</f>
        <v>0</v>
      </c>
      <c r="M31" s="70">
        <f>ROUND(K31-(K31*SUM(IF(D31="Y",E31,0),IF(D32="Y",E32,0),IF(D33="Y",E33,0),IF(D34="Y",E34,0),L31)),0)</f>
        <v>0</v>
      </c>
      <c r="N31" s="54">
        <f>G31-M31</f>
        <v>0</v>
      </c>
      <c r="O31" s="57" t="e">
        <f>(G31/M31)&amp;CHAR(10)&amp;CHAR(10)&amp;" ("&amp;ROUNDUP(G31/M31,0)&amp; ") "</f>
        <v>#DIV/0!</v>
      </c>
    </row>
    <row r="32" spans="1:15" ht="34.799999999999997" x14ac:dyDescent="0.35">
      <c r="A32" s="13"/>
      <c r="B32" s="15" t="s">
        <v>8</v>
      </c>
      <c r="C32" s="31" t="s">
        <v>24</v>
      </c>
      <c r="D32" s="30" t="s">
        <v>16</v>
      </c>
      <c r="E32" s="12"/>
      <c r="F32" s="61"/>
      <c r="G32" s="63"/>
      <c r="H32" s="65"/>
      <c r="I32" s="26"/>
      <c r="J32" s="33" t="str">
        <f t="shared" ref="J32:J34" si="3">TEXT(C32,0)</f>
        <v>Piece name here</v>
      </c>
      <c r="K32" s="66"/>
      <c r="L32" s="69"/>
      <c r="M32" s="71"/>
      <c r="N32" s="55"/>
      <c r="O32" s="58"/>
    </row>
    <row r="33" spans="1:15" ht="34.799999999999997" x14ac:dyDescent="0.35">
      <c r="A33" s="13"/>
      <c r="B33" s="15" t="s">
        <v>10</v>
      </c>
      <c r="C33" s="31" t="s">
        <v>24</v>
      </c>
      <c r="D33" s="30" t="s">
        <v>16</v>
      </c>
      <c r="E33" s="12"/>
      <c r="F33" s="61"/>
      <c r="G33" s="63"/>
      <c r="H33" s="65"/>
      <c r="I33" s="26"/>
      <c r="J33" s="33" t="str">
        <f t="shared" si="3"/>
        <v>Piece name here</v>
      </c>
      <c r="K33" s="55"/>
      <c r="L33" s="69"/>
      <c r="M33" s="71"/>
      <c r="N33" s="55"/>
      <c r="O33" s="58"/>
    </row>
    <row r="34" spans="1:15" ht="34.799999999999997" x14ac:dyDescent="0.35">
      <c r="A34" s="13"/>
      <c r="B34" s="15" t="s">
        <v>11</v>
      </c>
      <c r="C34" s="31" t="s">
        <v>24</v>
      </c>
      <c r="D34" s="30" t="s">
        <v>16</v>
      </c>
      <c r="E34" s="50"/>
      <c r="F34" s="61"/>
      <c r="G34" s="74"/>
      <c r="H34" s="73"/>
      <c r="I34" s="26"/>
      <c r="J34" s="34" t="str">
        <f t="shared" si="3"/>
        <v>Piece name here</v>
      </c>
      <c r="K34" s="67"/>
      <c r="L34" s="69"/>
      <c r="M34" s="72"/>
      <c r="N34" s="56"/>
      <c r="O34" s="59"/>
    </row>
    <row r="35" spans="1:15" ht="13.2" x14ac:dyDescent="0.25">
      <c r="A35" s="13"/>
      <c r="B35" s="75" t="s">
        <v>17</v>
      </c>
      <c r="C35" s="77"/>
      <c r="D35" s="78"/>
      <c r="E35" s="81"/>
      <c r="F35" s="78"/>
      <c r="G35" s="81"/>
      <c r="H35" s="91"/>
      <c r="I35" s="26"/>
      <c r="J35" s="87" t="s">
        <v>17</v>
      </c>
      <c r="K35" s="83"/>
      <c r="L35" s="84"/>
      <c r="M35" s="89"/>
      <c r="N35" s="84"/>
      <c r="O35" s="97"/>
    </row>
    <row r="36" spans="1:15" ht="13.8" thickBot="1" x14ac:dyDescent="0.3">
      <c r="A36" s="13"/>
      <c r="B36" s="76"/>
      <c r="C36" s="79"/>
      <c r="D36" s="80"/>
      <c r="E36" s="82"/>
      <c r="F36" s="80"/>
      <c r="G36" s="82"/>
      <c r="H36" s="92"/>
      <c r="I36" s="26"/>
      <c r="J36" s="88"/>
      <c r="K36" s="85"/>
      <c r="L36" s="86"/>
      <c r="M36" s="90"/>
      <c r="N36" s="86"/>
      <c r="O36" s="98"/>
    </row>
    <row r="37" spans="1:15" ht="33" customHeight="1" x14ac:dyDescent="0.25">
      <c r="A37" s="5"/>
      <c r="E37" s="6"/>
      <c r="F37" s="9"/>
      <c r="G37" s="6"/>
      <c r="H37" s="6"/>
      <c r="I37" s="20"/>
      <c r="K37" s="5"/>
      <c r="L37" s="5"/>
      <c r="M37" s="5"/>
      <c r="N37" s="5"/>
      <c r="O37" s="6"/>
    </row>
    <row r="38" spans="1:15" ht="36" thickBot="1" x14ac:dyDescent="0.4">
      <c r="A38" s="24" t="s">
        <v>2</v>
      </c>
      <c r="B38" s="16" t="s">
        <v>22</v>
      </c>
      <c r="C38" s="49" t="s">
        <v>5</v>
      </c>
      <c r="D38" s="21" t="s">
        <v>12</v>
      </c>
      <c r="E38" s="17" t="s">
        <v>7</v>
      </c>
      <c r="F38" s="17" t="s">
        <v>6</v>
      </c>
      <c r="G38" s="18" t="s">
        <v>0</v>
      </c>
      <c r="H38" s="19" t="s">
        <v>1</v>
      </c>
      <c r="I38" s="27" t="s">
        <v>20</v>
      </c>
      <c r="J38" s="23" t="str">
        <f>B38</f>
        <v>(Standard) Armor Set 1</v>
      </c>
      <c r="K38" s="10" t="s">
        <v>3</v>
      </c>
      <c r="L38" s="10" t="s">
        <v>14</v>
      </c>
      <c r="M38" s="7" t="s">
        <v>4</v>
      </c>
      <c r="N38" s="8" t="s">
        <v>13</v>
      </c>
      <c r="O38" s="11" t="s">
        <v>15</v>
      </c>
    </row>
    <row r="39" spans="1:15" ht="30" thickTop="1" x14ac:dyDescent="0.35">
      <c r="A39" s="13"/>
      <c r="B39" s="14" t="s">
        <v>9</v>
      </c>
      <c r="C39" s="31" t="s">
        <v>24</v>
      </c>
      <c r="D39" s="30" t="s">
        <v>16</v>
      </c>
      <c r="E39" s="12"/>
      <c r="F39" s="60"/>
      <c r="G39" s="62"/>
      <c r="H39" s="64"/>
      <c r="I39" s="28"/>
      <c r="J39" s="32" t="str">
        <f>TEXT(C39,0)</f>
        <v>Piece name here</v>
      </c>
      <c r="K39" s="55">
        <f>(IF(F39&gt;H39*8, 0.1*H39, IF(F39&gt;H39, (19.2/49*(H39/F39-0.125)^2+0.1)*H39, IF(F39&gt;H39*0.4, (-0.4/3*(H39/F39-2.5)^2+0.7)*H39, IF(F39&gt;H39*0.125, (-0.8/121*(H39/F39-8)^2+0.9)*H39, H39*0.9)))))</f>
        <v>0</v>
      </c>
      <c r="L39" s="68">
        <f>SUM(IF(D39="N",-10%,0%),IF(D40="N",-20%,0%),IF(D41="N",-5%,0%),IF(D42="N",-13%,0%))</f>
        <v>0</v>
      </c>
      <c r="M39" s="70">
        <f>ROUND(K39-(K39*SUM(IF(D39="Y",E39,0),IF(D40="Y",E40,0),IF(D41="Y",E41,0),IF(D42="Y",E42,0),L39)),0)</f>
        <v>0</v>
      </c>
      <c r="N39" s="54">
        <f>G39-M39</f>
        <v>0</v>
      </c>
      <c r="O39" s="57" t="e">
        <f>(G39/M39)&amp;CHAR(10)&amp;CHAR(10)&amp;" ("&amp;ROUNDUP(G39/M39,0)&amp; ") "</f>
        <v>#DIV/0!</v>
      </c>
    </row>
    <row r="40" spans="1:15" ht="34.799999999999997" x14ac:dyDescent="0.35">
      <c r="A40" s="13"/>
      <c r="B40" s="15" t="s">
        <v>8</v>
      </c>
      <c r="C40" s="31" t="s">
        <v>24</v>
      </c>
      <c r="D40" s="30" t="s">
        <v>16</v>
      </c>
      <c r="E40" s="12"/>
      <c r="F40" s="61"/>
      <c r="G40" s="63"/>
      <c r="H40" s="65"/>
      <c r="I40" s="20"/>
      <c r="J40" s="33" t="str">
        <f t="shared" ref="J40:J42" si="4">TEXT(C40,0)</f>
        <v>Piece name here</v>
      </c>
      <c r="K40" s="66"/>
      <c r="L40" s="69"/>
      <c r="M40" s="71"/>
      <c r="N40" s="55"/>
      <c r="O40" s="58"/>
    </row>
    <row r="41" spans="1:15" ht="34.799999999999997" x14ac:dyDescent="0.35">
      <c r="A41" s="13"/>
      <c r="B41" s="15" t="s">
        <v>10</v>
      </c>
      <c r="C41" s="31" t="s">
        <v>24</v>
      </c>
      <c r="D41" s="30" t="s">
        <v>16</v>
      </c>
      <c r="E41" s="12"/>
      <c r="F41" s="61"/>
      <c r="G41" s="63"/>
      <c r="H41" s="65"/>
      <c r="I41" s="20"/>
      <c r="J41" s="33" t="str">
        <f t="shared" si="4"/>
        <v>Piece name here</v>
      </c>
      <c r="K41" s="55"/>
      <c r="L41" s="69"/>
      <c r="M41" s="71"/>
      <c r="N41" s="55"/>
      <c r="O41" s="58"/>
    </row>
    <row r="42" spans="1:15" ht="34.799999999999997" x14ac:dyDescent="0.35">
      <c r="A42" s="13"/>
      <c r="B42" s="15" t="s">
        <v>11</v>
      </c>
      <c r="C42" s="31" t="s">
        <v>24</v>
      </c>
      <c r="D42" s="30" t="s">
        <v>16</v>
      </c>
      <c r="E42" s="50"/>
      <c r="F42" s="61"/>
      <c r="G42" s="63"/>
      <c r="H42" s="65"/>
      <c r="I42" s="20"/>
      <c r="J42" s="34" t="str">
        <f t="shared" si="4"/>
        <v>Piece name here</v>
      </c>
      <c r="K42" s="67"/>
      <c r="L42" s="69"/>
      <c r="M42" s="72"/>
      <c r="N42" s="56"/>
      <c r="O42" s="59"/>
    </row>
    <row r="43" spans="1:15" ht="13.2" x14ac:dyDescent="0.25">
      <c r="A43" s="13"/>
      <c r="B43" s="75" t="s">
        <v>17</v>
      </c>
      <c r="C43" s="77"/>
      <c r="D43" s="78"/>
      <c r="E43" s="81"/>
      <c r="F43" s="78"/>
      <c r="G43" s="81"/>
      <c r="H43" s="91"/>
      <c r="I43" s="20"/>
      <c r="J43" s="75" t="s">
        <v>17</v>
      </c>
      <c r="K43" s="83"/>
      <c r="L43" s="84"/>
      <c r="M43" s="89"/>
      <c r="N43" s="84"/>
      <c r="O43" s="97"/>
    </row>
    <row r="44" spans="1:15" ht="13.8" thickBot="1" x14ac:dyDescent="0.3">
      <c r="A44" s="13"/>
      <c r="B44" s="76"/>
      <c r="C44" s="79"/>
      <c r="D44" s="80"/>
      <c r="E44" s="82"/>
      <c r="F44" s="80"/>
      <c r="G44" s="82"/>
      <c r="H44" s="92"/>
      <c r="I44" s="20"/>
      <c r="J44" s="76"/>
      <c r="K44" s="85"/>
      <c r="L44" s="86"/>
      <c r="M44" s="90"/>
      <c r="N44" s="86"/>
      <c r="O44" s="98"/>
    </row>
    <row r="45" spans="1:15" ht="13.2" x14ac:dyDescent="0.25"/>
    <row r="46" spans="1:15" ht="36" thickBot="1" x14ac:dyDescent="0.4">
      <c r="A46" s="24" t="s">
        <v>2</v>
      </c>
      <c r="B46" s="16" t="s">
        <v>28</v>
      </c>
      <c r="C46" s="49" t="s">
        <v>5</v>
      </c>
      <c r="D46" s="29" t="s">
        <v>12</v>
      </c>
      <c r="E46" s="17" t="s">
        <v>7</v>
      </c>
      <c r="F46" s="17" t="s">
        <v>6</v>
      </c>
      <c r="G46" s="18" t="s">
        <v>0</v>
      </c>
      <c r="H46" s="19" t="s">
        <v>1</v>
      </c>
      <c r="I46" s="27" t="s">
        <v>20</v>
      </c>
      <c r="J46" s="23" t="str">
        <f>B46</f>
        <v>(Vs. Strike) Armor Set 2</v>
      </c>
      <c r="K46" s="10" t="s">
        <v>3</v>
      </c>
      <c r="L46" s="10" t="s">
        <v>14</v>
      </c>
      <c r="M46" s="7" t="s">
        <v>4</v>
      </c>
      <c r="N46" s="8" t="s">
        <v>13</v>
      </c>
      <c r="O46" s="11" t="s">
        <v>15</v>
      </c>
    </row>
    <row r="47" spans="1:15" ht="30" thickTop="1" x14ac:dyDescent="0.35">
      <c r="A47" s="13"/>
      <c r="B47" s="14" t="s">
        <v>9</v>
      </c>
      <c r="C47" s="31" t="s">
        <v>24</v>
      </c>
      <c r="D47" s="30" t="s">
        <v>16</v>
      </c>
      <c r="E47" s="12"/>
      <c r="F47" s="60"/>
      <c r="G47" s="62"/>
      <c r="H47" s="64"/>
      <c r="I47" s="25"/>
      <c r="J47" s="32" t="str">
        <f>TEXT(C47,0)</f>
        <v>Piece name here</v>
      </c>
      <c r="K47" s="55">
        <f>(IF(F47&gt;H47*8, 0.1*H47, IF(F47&gt;H47, (19.2/49*(H47/F47-0.125)^2+0.1)*H47, IF(F47&gt;H47*0.4, (-0.4/3*(H47/F47-2.5)^2+0.7)*H47, IF(F47&gt;H47*0.125, (-0.8/121*(H47/F47-8)^2+0.9)*H47, H47*0.9)))))</f>
        <v>0</v>
      </c>
      <c r="L47" s="68">
        <f>SUM(IF(D47="N",-10%,0%),IF(D48="N",-20%,0%),IF(D49="N",-5%,0%),IF(D50="N",-13%,0%))</f>
        <v>0</v>
      </c>
      <c r="M47" s="70">
        <f>ROUND(K47-(K47*SUM(IF(D47="Y",E47,0),IF(D48="Y",E48,0),IF(D49="Y",E49,0),IF(D50="Y",E50,0),L47)),0)</f>
        <v>0</v>
      </c>
      <c r="N47" s="54">
        <f>G47-M47</f>
        <v>0</v>
      </c>
      <c r="O47" s="57" t="e">
        <f>(G47/M47)&amp;CHAR(10)&amp;CHAR(10)&amp;" ("&amp;ROUNDUP(G47/M47,0)&amp; ") "</f>
        <v>#DIV/0!</v>
      </c>
    </row>
    <row r="48" spans="1:15" ht="34.799999999999997" x14ac:dyDescent="0.35">
      <c r="A48" s="13"/>
      <c r="B48" s="15" t="s">
        <v>8</v>
      </c>
      <c r="C48" s="31" t="s">
        <v>24</v>
      </c>
      <c r="D48" s="30" t="s">
        <v>16</v>
      </c>
      <c r="E48" s="12"/>
      <c r="F48" s="61"/>
      <c r="G48" s="63"/>
      <c r="H48" s="65"/>
      <c r="I48" s="26"/>
      <c r="J48" s="33" t="str">
        <f t="shared" ref="J48:J50" si="5">TEXT(C48,0)</f>
        <v>Piece name here</v>
      </c>
      <c r="K48" s="66"/>
      <c r="L48" s="69"/>
      <c r="M48" s="71"/>
      <c r="N48" s="55"/>
      <c r="O48" s="58"/>
    </row>
    <row r="49" spans="1:15" ht="34.799999999999997" x14ac:dyDescent="0.35">
      <c r="A49" s="13"/>
      <c r="B49" s="15" t="s">
        <v>10</v>
      </c>
      <c r="C49" s="31" t="s">
        <v>24</v>
      </c>
      <c r="D49" s="30" t="s">
        <v>16</v>
      </c>
      <c r="E49" s="12"/>
      <c r="F49" s="61"/>
      <c r="G49" s="63"/>
      <c r="H49" s="65"/>
      <c r="I49" s="26"/>
      <c r="J49" s="33" t="str">
        <f t="shared" si="5"/>
        <v>Piece name here</v>
      </c>
      <c r="K49" s="55"/>
      <c r="L49" s="69"/>
      <c r="M49" s="71"/>
      <c r="N49" s="55"/>
      <c r="O49" s="58"/>
    </row>
    <row r="50" spans="1:15" ht="34.799999999999997" x14ac:dyDescent="0.35">
      <c r="A50" s="13"/>
      <c r="B50" s="15" t="s">
        <v>11</v>
      </c>
      <c r="C50" s="31" t="s">
        <v>24</v>
      </c>
      <c r="D50" s="30" t="s">
        <v>16</v>
      </c>
      <c r="E50" s="50"/>
      <c r="F50" s="61"/>
      <c r="G50" s="74"/>
      <c r="H50" s="73"/>
      <c r="I50" s="26"/>
      <c r="J50" s="34" t="str">
        <f t="shared" si="5"/>
        <v>Piece name here</v>
      </c>
      <c r="K50" s="67"/>
      <c r="L50" s="69"/>
      <c r="M50" s="72"/>
      <c r="N50" s="56"/>
      <c r="O50" s="59"/>
    </row>
    <row r="51" spans="1:15" ht="13.2" x14ac:dyDescent="0.25">
      <c r="A51" s="13"/>
      <c r="B51" s="75" t="s">
        <v>17</v>
      </c>
      <c r="C51" s="77"/>
      <c r="D51" s="78"/>
      <c r="E51" s="81"/>
      <c r="F51" s="78"/>
      <c r="G51" s="81"/>
      <c r="H51" s="91"/>
      <c r="I51" s="26"/>
      <c r="J51" s="87" t="s">
        <v>17</v>
      </c>
      <c r="K51" s="83"/>
      <c r="L51" s="84"/>
      <c r="M51" s="89"/>
      <c r="N51" s="84"/>
      <c r="O51" s="97"/>
    </row>
    <row r="52" spans="1:15" ht="13.8" thickBot="1" x14ac:dyDescent="0.3">
      <c r="A52" s="13"/>
      <c r="B52" s="76"/>
      <c r="C52" s="79"/>
      <c r="D52" s="80"/>
      <c r="E52" s="82"/>
      <c r="F52" s="80"/>
      <c r="G52" s="82"/>
      <c r="H52" s="92"/>
      <c r="I52" s="26"/>
      <c r="J52" s="88"/>
      <c r="K52" s="85"/>
      <c r="L52" s="86"/>
      <c r="M52" s="90"/>
      <c r="N52" s="86"/>
      <c r="O52" s="98"/>
    </row>
    <row r="53" spans="1:15" ht="13.2" x14ac:dyDescent="0.25">
      <c r="A53" s="5"/>
      <c r="E53" s="6"/>
      <c r="F53" s="9"/>
      <c r="G53" s="6"/>
      <c r="H53" s="6"/>
      <c r="I53" s="20"/>
      <c r="K53" s="5"/>
      <c r="L53" s="5"/>
      <c r="M53" s="5"/>
      <c r="N53" s="5"/>
      <c r="O53" s="6"/>
    </row>
    <row r="54" spans="1:15" ht="36" thickBot="1" x14ac:dyDescent="0.4">
      <c r="A54" s="24" t="s">
        <v>2</v>
      </c>
      <c r="B54" s="16" t="s">
        <v>27</v>
      </c>
      <c r="C54" s="49" t="s">
        <v>5</v>
      </c>
      <c r="D54" s="21" t="s">
        <v>12</v>
      </c>
      <c r="E54" s="17" t="s">
        <v>7</v>
      </c>
      <c r="F54" s="17" t="s">
        <v>6</v>
      </c>
      <c r="G54" s="18" t="s">
        <v>0</v>
      </c>
      <c r="H54" s="19" t="s">
        <v>1</v>
      </c>
      <c r="I54" s="27" t="s">
        <v>20</v>
      </c>
      <c r="J54" s="23" t="str">
        <f>B54</f>
        <v>(Vs. Slash) Armor Set 2</v>
      </c>
      <c r="K54" s="10" t="s">
        <v>3</v>
      </c>
      <c r="L54" s="10" t="s">
        <v>14</v>
      </c>
      <c r="M54" s="7" t="s">
        <v>4</v>
      </c>
      <c r="N54" s="8" t="s">
        <v>13</v>
      </c>
      <c r="O54" s="11" t="s">
        <v>15</v>
      </c>
    </row>
    <row r="55" spans="1:15" ht="30" thickTop="1" x14ac:dyDescent="0.35">
      <c r="A55" s="13"/>
      <c r="B55" s="14" t="s">
        <v>9</v>
      </c>
      <c r="C55" s="31" t="s">
        <v>24</v>
      </c>
      <c r="D55" s="30" t="s">
        <v>16</v>
      </c>
      <c r="E55" s="12"/>
      <c r="F55" s="60"/>
      <c r="G55" s="62"/>
      <c r="H55" s="64"/>
      <c r="I55" s="28"/>
      <c r="J55" s="32" t="str">
        <f>TEXT(C55,0)</f>
        <v>Piece name here</v>
      </c>
      <c r="K55" s="55">
        <f>(IF(F55&gt;H55*8, 0.1*H55, IF(F55&gt;H55, (19.2/49*(H55/F55-0.125)^2+0.1)*H55, IF(F55&gt;H55*0.4, (-0.4/3*(H55/F55-2.5)^2+0.7)*H55, IF(F55&gt;H55*0.125, (-0.8/121*(H55/F55-8)^2+0.9)*H55, H55*0.9)))))</f>
        <v>0</v>
      </c>
      <c r="L55" s="68">
        <f>SUM(IF(D55="N",-10%,0%),IF(D56="N",-20%,0%),IF(D57="N",-5%,0%),IF(D58="N",-13%,0%))</f>
        <v>0</v>
      </c>
      <c r="M55" s="70">
        <f>ROUND(K55-(K55*SUM(IF(D55="Y",E55,0),IF(D56="Y",E56,0),IF(D57="Y",E57,0),IF(D58="Y",E58,0),L55)),0)</f>
        <v>0</v>
      </c>
      <c r="N55" s="54">
        <f>G55-M55</f>
        <v>0</v>
      </c>
      <c r="O55" s="57" t="e">
        <f>(G55/M55)&amp;CHAR(10)&amp;CHAR(10)&amp;" ("&amp;ROUNDUP(G55/M55,0)&amp; ") "</f>
        <v>#DIV/0!</v>
      </c>
    </row>
    <row r="56" spans="1:15" ht="34.799999999999997" x14ac:dyDescent="0.35">
      <c r="A56" s="13"/>
      <c r="B56" s="15" t="s">
        <v>8</v>
      </c>
      <c r="C56" s="31" t="s">
        <v>24</v>
      </c>
      <c r="D56" s="30" t="s">
        <v>16</v>
      </c>
      <c r="E56" s="12"/>
      <c r="F56" s="61"/>
      <c r="G56" s="63"/>
      <c r="H56" s="65"/>
      <c r="I56" s="20"/>
      <c r="J56" s="33" t="str">
        <f t="shared" ref="J56:J58" si="6">TEXT(C56,0)</f>
        <v>Piece name here</v>
      </c>
      <c r="K56" s="66"/>
      <c r="L56" s="69"/>
      <c r="M56" s="71"/>
      <c r="N56" s="55"/>
      <c r="O56" s="58"/>
    </row>
    <row r="57" spans="1:15" ht="34.799999999999997" x14ac:dyDescent="0.35">
      <c r="A57" s="13"/>
      <c r="B57" s="15" t="s">
        <v>10</v>
      </c>
      <c r="C57" s="31" t="s">
        <v>24</v>
      </c>
      <c r="D57" s="30" t="s">
        <v>16</v>
      </c>
      <c r="E57" s="12"/>
      <c r="F57" s="61"/>
      <c r="G57" s="63"/>
      <c r="H57" s="65"/>
      <c r="I57" s="20"/>
      <c r="J57" s="33" t="str">
        <f t="shared" si="6"/>
        <v>Piece name here</v>
      </c>
      <c r="K57" s="55"/>
      <c r="L57" s="69"/>
      <c r="M57" s="71"/>
      <c r="N57" s="55"/>
      <c r="O57" s="58"/>
    </row>
    <row r="58" spans="1:15" ht="34.799999999999997" x14ac:dyDescent="0.35">
      <c r="A58" s="13"/>
      <c r="B58" s="15" t="s">
        <v>11</v>
      </c>
      <c r="C58" s="31" t="s">
        <v>24</v>
      </c>
      <c r="D58" s="30" t="s">
        <v>16</v>
      </c>
      <c r="E58" s="50"/>
      <c r="F58" s="61"/>
      <c r="G58" s="63"/>
      <c r="H58" s="65"/>
      <c r="I58" s="20"/>
      <c r="J58" s="34" t="str">
        <f t="shared" si="6"/>
        <v>Piece name here</v>
      </c>
      <c r="K58" s="67"/>
      <c r="L58" s="69"/>
      <c r="M58" s="72"/>
      <c r="N58" s="56"/>
      <c r="O58" s="59"/>
    </row>
    <row r="59" spans="1:15" ht="13.2" x14ac:dyDescent="0.25">
      <c r="A59" s="13"/>
      <c r="B59" s="75" t="s">
        <v>17</v>
      </c>
      <c r="C59" s="77"/>
      <c r="D59" s="78"/>
      <c r="E59" s="81"/>
      <c r="F59" s="78"/>
      <c r="G59" s="81"/>
      <c r="H59" s="91"/>
      <c r="I59" s="20"/>
      <c r="J59" s="75" t="s">
        <v>17</v>
      </c>
      <c r="K59" s="83"/>
      <c r="L59" s="84"/>
      <c r="M59" s="89"/>
      <c r="N59" s="84"/>
      <c r="O59" s="97"/>
    </row>
    <row r="60" spans="1:15" ht="13.8" thickBot="1" x14ac:dyDescent="0.3">
      <c r="A60" s="13"/>
      <c r="B60" s="76"/>
      <c r="C60" s="79"/>
      <c r="D60" s="80"/>
      <c r="E60" s="82"/>
      <c r="F60" s="80"/>
      <c r="G60" s="82"/>
      <c r="H60" s="92"/>
      <c r="I60" s="20"/>
      <c r="J60" s="76"/>
      <c r="K60" s="85"/>
      <c r="L60" s="86"/>
      <c r="M60" s="90"/>
      <c r="N60" s="86"/>
      <c r="O60" s="98"/>
    </row>
    <row r="61" spans="1:15" ht="13.2" x14ac:dyDescent="0.25">
      <c r="I61" s="20"/>
    </row>
    <row r="62" spans="1:15" ht="36" thickBot="1" x14ac:dyDescent="0.4">
      <c r="A62" s="24" t="s">
        <v>2</v>
      </c>
      <c r="B62" s="16" t="s">
        <v>26</v>
      </c>
      <c r="C62" s="49" t="s">
        <v>5</v>
      </c>
      <c r="D62" s="29" t="s">
        <v>12</v>
      </c>
      <c r="E62" s="17" t="s">
        <v>7</v>
      </c>
      <c r="F62" s="17" t="s">
        <v>6</v>
      </c>
      <c r="G62" s="18" t="s">
        <v>0</v>
      </c>
      <c r="H62" s="19" t="s">
        <v>1</v>
      </c>
      <c r="I62" s="27" t="s">
        <v>20</v>
      </c>
      <c r="J62" s="23" t="str">
        <f>B62</f>
        <v>(Vs. Thrust) Armor Set 2</v>
      </c>
      <c r="K62" s="10" t="s">
        <v>3</v>
      </c>
      <c r="L62" s="10" t="s">
        <v>14</v>
      </c>
      <c r="M62" s="7" t="s">
        <v>4</v>
      </c>
      <c r="N62" s="8" t="s">
        <v>13</v>
      </c>
      <c r="O62" s="11" t="s">
        <v>15</v>
      </c>
    </row>
    <row r="63" spans="1:15" ht="30" thickTop="1" x14ac:dyDescent="0.35">
      <c r="A63" s="13"/>
      <c r="B63" s="14" t="s">
        <v>9</v>
      </c>
      <c r="C63" s="31" t="s">
        <v>24</v>
      </c>
      <c r="D63" s="30" t="s">
        <v>16</v>
      </c>
      <c r="E63" s="12"/>
      <c r="F63" s="60"/>
      <c r="G63" s="62"/>
      <c r="H63" s="64"/>
      <c r="I63" s="25"/>
      <c r="J63" s="32" t="str">
        <f>TEXT(C63,0)</f>
        <v>Piece name here</v>
      </c>
      <c r="K63" s="55">
        <f>(IF(F63&gt;H63*8, 0.1*H63, IF(F63&gt;H63, (19.2/49*(H63/F63-0.125)^2+0.1)*H63, IF(F63&gt;H63*0.4, (-0.4/3*(H63/F63-2.5)^2+0.7)*H63, IF(F63&gt;H63*0.125, (-0.8/121*(H63/F63-8)^2+0.9)*H63, H63*0.9)))))</f>
        <v>0</v>
      </c>
      <c r="L63" s="68">
        <f>SUM(IF(D63="N",-10%,0%),IF(D64="N",-20%,0%),IF(D65="N",-5%,0%),IF(D66="N",-13%,0%))</f>
        <v>0</v>
      </c>
      <c r="M63" s="70">
        <f>ROUND(K63-(K63*SUM(IF(D63="Y",E63,0),IF(D64="Y",E64,0),IF(D65="Y",E65,0),IF(D66="Y",E66,0),L63)),0)</f>
        <v>0</v>
      </c>
      <c r="N63" s="54">
        <f>G63-M63</f>
        <v>0</v>
      </c>
      <c r="O63" s="57" t="e">
        <f>(G63/M63)&amp;CHAR(10)&amp;CHAR(10)&amp;" ("&amp;ROUNDUP(G63/M63,0)&amp; ") "</f>
        <v>#DIV/0!</v>
      </c>
    </row>
    <row r="64" spans="1:15" ht="34.799999999999997" x14ac:dyDescent="0.35">
      <c r="A64" s="13"/>
      <c r="B64" s="15" t="s">
        <v>8</v>
      </c>
      <c r="C64" s="31" t="s">
        <v>24</v>
      </c>
      <c r="D64" s="30" t="s">
        <v>16</v>
      </c>
      <c r="E64" s="12"/>
      <c r="F64" s="61"/>
      <c r="G64" s="63"/>
      <c r="H64" s="65"/>
      <c r="I64" s="26"/>
      <c r="J64" s="33" t="str">
        <f t="shared" ref="J64:J66" si="7">TEXT(C64,0)</f>
        <v>Piece name here</v>
      </c>
      <c r="K64" s="66"/>
      <c r="L64" s="69"/>
      <c r="M64" s="71"/>
      <c r="N64" s="55"/>
      <c r="O64" s="58"/>
    </row>
    <row r="65" spans="1:15" ht="34.799999999999997" x14ac:dyDescent="0.35">
      <c r="A65" s="13"/>
      <c r="B65" s="15" t="s">
        <v>10</v>
      </c>
      <c r="C65" s="31" t="s">
        <v>24</v>
      </c>
      <c r="D65" s="30" t="s">
        <v>16</v>
      </c>
      <c r="E65" s="12"/>
      <c r="F65" s="61"/>
      <c r="G65" s="63"/>
      <c r="H65" s="65"/>
      <c r="I65" s="26"/>
      <c r="J65" s="33" t="str">
        <f t="shared" si="7"/>
        <v>Piece name here</v>
      </c>
      <c r="K65" s="55"/>
      <c r="L65" s="69"/>
      <c r="M65" s="71"/>
      <c r="N65" s="55"/>
      <c r="O65" s="58"/>
    </row>
    <row r="66" spans="1:15" ht="34.799999999999997" x14ac:dyDescent="0.35">
      <c r="A66" s="13"/>
      <c r="B66" s="15" t="s">
        <v>11</v>
      </c>
      <c r="C66" s="31" t="s">
        <v>24</v>
      </c>
      <c r="D66" s="30" t="s">
        <v>16</v>
      </c>
      <c r="E66" s="50"/>
      <c r="F66" s="61"/>
      <c r="G66" s="74"/>
      <c r="H66" s="73"/>
      <c r="I66" s="26"/>
      <c r="J66" s="34" t="str">
        <f t="shared" si="7"/>
        <v>Piece name here</v>
      </c>
      <c r="K66" s="67"/>
      <c r="L66" s="69"/>
      <c r="M66" s="72"/>
      <c r="N66" s="56"/>
      <c r="O66" s="59"/>
    </row>
    <row r="67" spans="1:15" ht="13.2" x14ac:dyDescent="0.25">
      <c r="A67" s="13"/>
      <c r="B67" s="75" t="s">
        <v>17</v>
      </c>
      <c r="C67" s="77"/>
      <c r="D67" s="78"/>
      <c r="E67" s="81"/>
      <c r="F67" s="78"/>
      <c r="G67" s="81"/>
      <c r="H67" s="91"/>
      <c r="I67" s="26"/>
      <c r="J67" s="87" t="s">
        <v>17</v>
      </c>
      <c r="K67" s="83"/>
      <c r="L67" s="84"/>
      <c r="M67" s="89"/>
      <c r="N67" s="84"/>
      <c r="O67" s="97"/>
    </row>
    <row r="68" spans="1:15" ht="13.8" thickBot="1" x14ac:dyDescent="0.3">
      <c r="A68" s="13"/>
      <c r="B68" s="76"/>
      <c r="C68" s="79"/>
      <c r="D68" s="80"/>
      <c r="E68" s="82"/>
      <c r="F68" s="80"/>
      <c r="G68" s="82"/>
      <c r="H68" s="92"/>
      <c r="I68" s="26"/>
      <c r="J68" s="88"/>
      <c r="K68" s="85"/>
      <c r="L68" s="86"/>
      <c r="M68" s="90"/>
      <c r="N68" s="86"/>
      <c r="O68" s="98"/>
    </row>
    <row r="69" spans="1:15" ht="13.2" x14ac:dyDescent="0.25">
      <c r="A69" s="5"/>
      <c r="E69" s="6"/>
      <c r="F69" s="9"/>
      <c r="G69" s="6"/>
      <c r="H69" s="6"/>
      <c r="I69" s="20"/>
      <c r="K69" s="5"/>
      <c r="L69" s="5"/>
      <c r="M69" s="5"/>
      <c r="N69" s="5"/>
      <c r="O69" s="6"/>
    </row>
    <row r="70" spans="1:15" ht="36" thickBot="1" x14ac:dyDescent="0.4">
      <c r="A70" s="24" t="s">
        <v>2</v>
      </c>
      <c r="B70" s="16" t="s">
        <v>25</v>
      </c>
      <c r="C70" s="49" t="s">
        <v>5</v>
      </c>
      <c r="D70" s="21" t="s">
        <v>12</v>
      </c>
      <c r="E70" s="17" t="s">
        <v>7</v>
      </c>
      <c r="F70" s="17" t="s">
        <v>6</v>
      </c>
      <c r="G70" s="18" t="s">
        <v>0</v>
      </c>
      <c r="H70" s="19" t="s">
        <v>1</v>
      </c>
      <c r="I70" s="27" t="s">
        <v>20</v>
      </c>
      <c r="J70" s="23" t="str">
        <f>B70</f>
        <v>(Standard) Armor Set 2</v>
      </c>
      <c r="K70" s="10" t="s">
        <v>3</v>
      </c>
      <c r="L70" s="10" t="s">
        <v>14</v>
      </c>
      <c r="M70" s="7" t="s">
        <v>4</v>
      </c>
      <c r="N70" s="8" t="s">
        <v>13</v>
      </c>
      <c r="O70" s="11" t="s">
        <v>15</v>
      </c>
    </row>
    <row r="71" spans="1:15" ht="30" thickTop="1" x14ac:dyDescent="0.35">
      <c r="A71" s="13"/>
      <c r="B71" s="14" t="s">
        <v>9</v>
      </c>
      <c r="C71" s="31" t="s">
        <v>24</v>
      </c>
      <c r="D71" s="30" t="s">
        <v>16</v>
      </c>
      <c r="E71" s="12"/>
      <c r="F71" s="60"/>
      <c r="G71" s="62"/>
      <c r="H71" s="64"/>
      <c r="I71" s="28"/>
      <c r="J71" s="32" t="str">
        <f>TEXT(C71,0)</f>
        <v>Piece name here</v>
      </c>
      <c r="K71" s="55">
        <f>(IF(F71&gt;H71*8, 0.1*H71, IF(F71&gt;H71, (19.2/49*(H71/F71-0.125)^2+0.1)*H71, IF(F71&gt;H71*0.4, (-0.4/3*(H71/F71-2.5)^2+0.7)*H71, IF(F71&gt;H71*0.125, (-0.8/121*(H71/F71-8)^2+0.9)*H71, H71*0.9)))))</f>
        <v>0</v>
      </c>
      <c r="L71" s="68">
        <f>SUM(IF(D71="N",-10%,0%),IF(D72="N",-20%,0%),IF(D73="N",-5%,0%),IF(D74="N",-13%,0%))</f>
        <v>0</v>
      </c>
      <c r="M71" s="70">
        <f>ROUND(K71-(K71*SUM(IF(D71="Y",E71,0),IF(D72="Y",E72,0),IF(D73="Y",E73,0),IF(D74="Y",E74,0),L71)),0)</f>
        <v>0</v>
      </c>
      <c r="N71" s="54">
        <f>G71-M71</f>
        <v>0</v>
      </c>
      <c r="O71" s="57" t="e">
        <f>(G71/M71)&amp;CHAR(10)&amp;CHAR(10)&amp;" ("&amp;ROUNDUP(G71/M71,0)&amp; ") "</f>
        <v>#DIV/0!</v>
      </c>
    </row>
    <row r="72" spans="1:15" ht="34.799999999999997" x14ac:dyDescent="0.35">
      <c r="A72" s="13"/>
      <c r="B72" s="15" t="s">
        <v>8</v>
      </c>
      <c r="C72" s="31" t="s">
        <v>24</v>
      </c>
      <c r="D72" s="30" t="s">
        <v>16</v>
      </c>
      <c r="E72" s="12"/>
      <c r="F72" s="61"/>
      <c r="G72" s="63"/>
      <c r="H72" s="65"/>
      <c r="I72" s="20"/>
      <c r="J72" s="33" t="str">
        <f t="shared" ref="J72:J74" si="8">TEXT(C72,0)</f>
        <v>Piece name here</v>
      </c>
      <c r="K72" s="66"/>
      <c r="L72" s="69"/>
      <c r="M72" s="71"/>
      <c r="N72" s="55"/>
      <c r="O72" s="58"/>
    </row>
    <row r="73" spans="1:15" ht="34.799999999999997" x14ac:dyDescent="0.35">
      <c r="A73" s="13"/>
      <c r="B73" s="15" t="s">
        <v>10</v>
      </c>
      <c r="C73" s="31" t="s">
        <v>24</v>
      </c>
      <c r="D73" s="30" t="s">
        <v>16</v>
      </c>
      <c r="E73" s="12"/>
      <c r="F73" s="61"/>
      <c r="G73" s="63"/>
      <c r="H73" s="65"/>
      <c r="I73" s="20"/>
      <c r="J73" s="33" t="str">
        <f t="shared" si="8"/>
        <v>Piece name here</v>
      </c>
      <c r="K73" s="55"/>
      <c r="L73" s="69"/>
      <c r="M73" s="71"/>
      <c r="N73" s="55"/>
      <c r="O73" s="58"/>
    </row>
    <row r="74" spans="1:15" ht="34.799999999999997" x14ac:dyDescent="0.35">
      <c r="A74" s="13"/>
      <c r="B74" s="15" t="s">
        <v>11</v>
      </c>
      <c r="C74" s="31" t="s">
        <v>24</v>
      </c>
      <c r="D74" s="30" t="s">
        <v>16</v>
      </c>
      <c r="E74" s="50"/>
      <c r="F74" s="61"/>
      <c r="G74" s="63"/>
      <c r="H74" s="65"/>
      <c r="I74" s="20"/>
      <c r="J74" s="34" t="str">
        <f t="shared" si="8"/>
        <v>Piece name here</v>
      </c>
      <c r="K74" s="67"/>
      <c r="L74" s="69"/>
      <c r="M74" s="72"/>
      <c r="N74" s="56"/>
      <c r="O74" s="59"/>
    </row>
    <row r="75" spans="1:15" ht="15.75" customHeight="1" x14ac:dyDescent="0.25">
      <c r="A75" s="13"/>
      <c r="B75" s="75" t="s">
        <v>17</v>
      </c>
      <c r="C75" s="77"/>
      <c r="D75" s="78"/>
      <c r="E75" s="81"/>
      <c r="F75" s="78"/>
      <c r="G75" s="81"/>
      <c r="H75" s="91"/>
      <c r="I75" s="20"/>
      <c r="J75" s="75" t="s">
        <v>17</v>
      </c>
      <c r="K75" s="83"/>
      <c r="L75" s="84"/>
      <c r="M75" s="89"/>
      <c r="N75" s="84"/>
      <c r="O75" s="97"/>
    </row>
    <row r="76" spans="1:15" ht="13.8" thickBot="1" x14ac:dyDescent="0.3">
      <c r="A76" s="13"/>
      <c r="B76" s="76"/>
      <c r="C76" s="79"/>
      <c r="D76" s="80"/>
      <c r="E76" s="82"/>
      <c r="F76" s="80"/>
      <c r="G76" s="82"/>
      <c r="H76" s="92"/>
      <c r="I76" s="20"/>
      <c r="J76" s="76"/>
      <c r="K76" s="85"/>
      <c r="L76" s="86"/>
      <c r="M76" s="90"/>
      <c r="N76" s="86"/>
      <c r="O76" s="98"/>
    </row>
  </sheetData>
  <mergeCells count="149">
    <mergeCell ref="F63:F66"/>
    <mergeCell ref="G63:G66"/>
    <mergeCell ref="H63:H66"/>
    <mergeCell ref="K63:K66"/>
    <mergeCell ref="L63:L66"/>
    <mergeCell ref="M63:M66"/>
    <mergeCell ref="N63:N66"/>
    <mergeCell ref="O63:O66"/>
    <mergeCell ref="M43:N44"/>
    <mergeCell ref="O43:O44"/>
    <mergeCell ref="F47:F50"/>
    <mergeCell ref="G47:G50"/>
    <mergeCell ref="F3:F6"/>
    <mergeCell ref="G3:G6"/>
    <mergeCell ref="H3:H6"/>
    <mergeCell ref="K3:K6"/>
    <mergeCell ref="L3:L6"/>
    <mergeCell ref="M3:M6"/>
    <mergeCell ref="N3:N6"/>
    <mergeCell ref="O3:O6"/>
    <mergeCell ref="M59:N60"/>
    <mergeCell ref="O59:O60"/>
    <mergeCell ref="B11:O11"/>
    <mergeCell ref="J12:O12"/>
    <mergeCell ref="B12:H12"/>
    <mergeCell ref="B7:B8"/>
    <mergeCell ref="C7:D8"/>
    <mergeCell ref="E7:F8"/>
    <mergeCell ref="G7:H8"/>
    <mergeCell ref="J7:J8"/>
    <mergeCell ref="K7:L8"/>
    <mergeCell ref="M7:N8"/>
    <mergeCell ref="O7:O8"/>
    <mergeCell ref="J9:O10"/>
    <mergeCell ref="B9:H10"/>
    <mergeCell ref="B75:B76"/>
    <mergeCell ref="C75:D76"/>
    <mergeCell ref="E75:F76"/>
    <mergeCell ref="G75:H76"/>
    <mergeCell ref="J75:J76"/>
    <mergeCell ref="K75:L76"/>
    <mergeCell ref="M67:N68"/>
    <mergeCell ref="O67:O68"/>
    <mergeCell ref="F71:F74"/>
    <mergeCell ref="G71:G74"/>
    <mergeCell ref="H71:H74"/>
    <mergeCell ref="K71:K74"/>
    <mergeCell ref="L71:L74"/>
    <mergeCell ref="M71:M74"/>
    <mergeCell ref="N71:N74"/>
    <mergeCell ref="O71:O74"/>
    <mergeCell ref="B67:B68"/>
    <mergeCell ref="C67:D68"/>
    <mergeCell ref="E67:F68"/>
    <mergeCell ref="G67:H68"/>
    <mergeCell ref="J67:J68"/>
    <mergeCell ref="K67:L68"/>
    <mergeCell ref="M75:N76"/>
    <mergeCell ref="O75:O76"/>
    <mergeCell ref="B59:B60"/>
    <mergeCell ref="C59:D60"/>
    <mergeCell ref="E59:F60"/>
    <mergeCell ref="G59:H60"/>
    <mergeCell ref="J59:J60"/>
    <mergeCell ref="K59:L60"/>
    <mergeCell ref="M51:N52"/>
    <mergeCell ref="O51:O52"/>
    <mergeCell ref="F55:F58"/>
    <mergeCell ref="G55:G58"/>
    <mergeCell ref="H55:H58"/>
    <mergeCell ref="K55:K58"/>
    <mergeCell ref="L55:L58"/>
    <mergeCell ref="M55:M58"/>
    <mergeCell ref="N55:N58"/>
    <mergeCell ref="O55:O58"/>
    <mergeCell ref="B51:B52"/>
    <mergeCell ref="C51:D52"/>
    <mergeCell ref="E51:F52"/>
    <mergeCell ref="G51:H52"/>
    <mergeCell ref="J51:J52"/>
    <mergeCell ref="K51:L52"/>
    <mergeCell ref="H47:H50"/>
    <mergeCell ref="K47:K50"/>
    <mergeCell ref="L47:L50"/>
    <mergeCell ref="M47:M50"/>
    <mergeCell ref="N47:N50"/>
    <mergeCell ref="O47:O50"/>
    <mergeCell ref="B43:B44"/>
    <mergeCell ref="C43:D44"/>
    <mergeCell ref="E43:F44"/>
    <mergeCell ref="G43:H44"/>
    <mergeCell ref="J43:J44"/>
    <mergeCell ref="K43:L44"/>
    <mergeCell ref="B35:B36"/>
    <mergeCell ref="C35:D36"/>
    <mergeCell ref="E35:F36"/>
    <mergeCell ref="G35:H36"/>
    <mergeCell ref="J35:J36"/>
    <mergeCell ref="K35:L36"/>
    <mergeCell ref="M35:N36"/>
    <mergeCell ref="O35:O36"/>
    <mergeCell ref="F39:F42"/>
    <mergeCell ref="G39:G42"/>
    <mergeCell ref="H39:H42"/>
    <mergeCell ref="K39:K42"/>
    <mergeCell ref="L39:L42"/>
    <mergeCell ref="M39:M42"/>
    <mergeCell ref="N39:N42"/>
    <mergeCell ref="O39:O42"/>
    <mergeCell ref="M27:N28"/>
    <mergeCell ref="G19:H20"/>
    <mergeCell ref="O19:O20"/>
    <mergeCell ref="O27:O28"/>
    <mergeCell ref="F31:F34"/>
    <mergeCell ref="G31:G34"/>
    <mergeCell ref="H31:H34"/>
    <mergeCell ref="K31:K34"/>
    <mergeCell ref="L31:L34"/>
    <mergeCell ref="M19:N20"/>
    <mergeCell ref="M31:M34"/>
    <mergeCell ref="N31:N34"/>
    <mergeCell ref="O31:O34"/>
    <mergeCell ref="B27:B28"/>
    <mergeCell ref="J27:J28"/>
    <mergeCell ref="C27:D28"/>
    <mergeCell ref="E27:F28"/>
    <mergeCell ref="K27:L28"/>
    <mergeCell ref="B19:B20"/>
    <mergeCell ref="J19:J20"/>
    <mergeCell ref="C19:D20"/>
    <mergeCell ref="E19:F20"/>
    <mergeCell ref="G27:H28"/>
    <mergeCell ref="K19:L20"/>
    <mergeCell ref="N15:N18"/>
    <mergeCell ref="O15:O18"/>
    <mergeCell ref="F23:F26"/>
    <mergeCell ref="G23:G26"/>
    <mergeCell ref="H23:H26"/>
    <mergeCell ref="K23:K26"/>
    <mergeCell ref="L23:L26"/>
    <mergeCell ref="M23:M26"/>
    <mergeCell ref="N23:N26"/>
    <mergeCell ref="O23:O26"/>
    <mergeCell ref="H15:H18"/>
    <mergeCell ref="L15:L18"/>
    <mergeCell ref="K15:K18"/>
    <mergeCell ref="M15:M18"/>
    <mergeCell ref="G15:G18"/>
    <mergeCell ref="F15:F18"/>
  </mergeCells>
  <phoneticPr fontId="32" type="noConversion"/>
  <hyperlinks>
    <hyperlink ref="J12:O12" r:id="rId1" display="Ver. Alpha 1.0.  Potential updates possible.Thanks! -Olly " xr:uid="{EE62D917-A26B-43EF-9BA7-71B04EC7E430}"/>
  </hyperlinks>
  <pageMargins left="0.25" right="0.25" top="0.75" bottom="0.75" header="0.3" footer="0.3"/>
  <pageSetup orientation="portrait" r:id="rId2"/>
  <picture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Oliver Hancock</cp:lastModifiedBy>
  <cp:lastPrinted>2021-11-20T12:29:47Z</cp:lastPrinted>
  <dcterms:created xsi:type="dcterms:W3CDTF">2021-11-20T07:10:40Z</dcterms:created>
  <dcterms:modified xsi:type="dcterms:W3CDTF">2021-11-21T01:46:37Z</dcterms:modified>
</cp:coreProperties>
</file>